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7" sheetId="3" r:id="rId3"/>
  </sheets>
  <definedNames>
    <definedName name="_xlnm._FilterDatabase" localSheetId="2" hidden="1">'2017'!$A$13:$D$316</definedName>
  </definedNames>
  <calcPr fullCalcOnLoad="1"/>
</workbook>
</file>

<file path=xl/sharedStrings.xml><?xml version="1.0" encoding="utf-8"?>
<sst xmlns="http://schemas.openxmlformats.org/spreadsheetml/2006/main" count="746" uniqueCount="336">
  <si>
    <t>Наименование кода</t>
  </si>
  <si>
    <t>Сумма</t>
  </si>
  <si>
    <t xml:space="preserve">Расходы на  обеспечение функций муниципальных органов </t>
  </si>
  <si>
    <t xml:space="preserve">Муниципальная программа  МО  "Эффективное  муниципальное  управление" </t>
  </si>
  <si>
    <t>Муниципальная программа  МО "Социальная поддержка населения"</t>
  </si>
  <si>
    <t>Подпрограмма "Доступная среда"</t>
  </si>
  <si>
    <t>Муниципальная программа "Развитие  культуры"</t>
  </si>
  <si>
    <t>Подпрограмма "Развитие дошкольного образования"</t>
  </si>
  <si>
    <t>Подпрограмма "Развитие общего образования"</t>
  </si>
  <si>
    <t>Всего расходов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</si>
  <si>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</si>
  <si>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>Расходы на уплату членских взносов в Ассоциацию муниципальных образований Калининградской области</t>
  </si>
  <si>
    <t>Проведение ремонта автомобильных дорог  общего пользования муниципального значения</t>
  </si>
  <si>
    <t xml:space="preserve">Муниципальная программа "Развитие жилищно-коммунального хозяйства " </t>
  </si>
  <si>
    <t>Проведение социально значимых мероприятий в сфере культуры</t>
  </si>
  <si>
    <t xml:space="preserve">Глава МО "Зеленоградский городской округ" </t>
  </si>
  <si>
    <t>Муниципальная программа МО "Развитие образования в муниципальном образовании Зеленоградский городской округ"</t>
  </si>
  <si>
    <t>Подпрограмма " Совершенствование мер  социальной поддержки  отдельных категория граждан"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</si>
  <si>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</si>
  <si>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Адаптация  учреждений   обслуживающих население  доступности для инвалидов.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</si>
  <si>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</si>
  <si>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</si>
  <si>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</si>
  <si>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</si>
  <si>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городской округ"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</si>
  <si>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</si>
  <si>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 xml:space="preserve">Депутаты окружного Совета </t>
  </si>
  <si>
    <t>Непрограммные направления расходов</t>
  </si>
  <si>
    <t xml:space="preserve">Исполнение судебных актов  по обращению взыскания на средства бюджета городского округа </t>
  </si>
  <si>
    <t>0210070620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</si>
  <si>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</si>
  <si>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</si>
  <si>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</si>
  <si>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</si>
  <si>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</si>
  <si>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0210001010</t>
  </si>
  <si>
    <t>0210000000</t>
  </si>
  <si>
    <t xml:space="preserve">Основное мероприятие "Профилактика  безнадзорности и правонарушений  несовершеннолетних" </t>
  </si>
  <si>
    <t>0300070720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</si>
  <si>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</si>
  <si>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</si>
  <si>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</si>
  <si>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</si>
  <si>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0300070670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</si>
  <si>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</si>
  <si>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</si>
  <si>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</si>
  <si>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0220000000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</si>
  <si>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</si>
  <si>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 xml:space="preserve">Предоставление питания льготных категорий обучающихся </t>
  </si>
  <si>
    <t>0221000000</t>
  </si>
  <si>
    <t>0221070620</t>
  </si>
  <si>
    <t>0221001010</t>
  </si>
  <si>
    <t>0221002010</t>
  </si>
  <si>
    <t>Основное мероприяти "Предоставление дополнительного образования"</t>
  </si>
  <si>
    <t>0222000000</t>
  </si>
  <si>
    <t>Предоставление муниципальных услуг  по дополнительному образованию</t>
  </si>
  <si>
    <t>0222001010</t>
  </si>
  <si>
    <t>Основное мероприятие "Финансовое обеспечение  исполнительного органа  муниципальной власти "</t>
  </si>
  <si>
    <t>0200001010</t>
  </si>
  <si>
    <t>800</t>
  </si>
  <si>
    <t>Иные бюджетные ассигновнаия</t>
  </si>
  <si>
    <t>0200002010</t>
  </si>
  <si>
    <t>Проведение  мероприятий</t>
  </si>
  <si>
    <t xml:space="preserve">0200000000  </t>
  </si>
  <si>
    <t>0500000000</t>
  </si>
  <si>
    <t>Основное мероприятие "Благоустройство территории  муниципального образования"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</si>
  <si>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</si>
  <si>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</si>
  <si>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 xml:space="preserve">Основное мероприятие"Социальное обслуживание граждан- получателей  социальных услуг" </t>
  </si>
  <si>
    <t>0320070710</t>
  </si>
  <si>
    <t>Субвенции на обеспечение полномочий Калининградской области  по социальному обслуживанию граждан пожилого возроста и инвалидов</t>
  </si>
  <si>
    <t>0300000000</t>
  </si>
  <si>
    <t xml:space="preserve">Подпрограмма "Совершенствование мер  социальной поддержки  детей и семей  с детьми" </t>
  </si>
  <si>
    <t>0330000000</t>
  </si>
  <si>
    <t>Основное мороприятие "Обеспечение социальной поддержки  детей и семей, имеющих детей"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</si>
  <si>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</si>
  <si>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</si>
  <si>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</si>
  <si>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032070650</t>
  </si>
  <si>
    <t>Социальное обеспечение и иные выплаты населению</t>
  </si>
  <si>
    <t>0330070610</t>
  </si>
  <si>
    <t>300</t>
  </si>
  <si>
    <t>0511000000</t>
  </si>
  <si>
    <t xml:space="preserve">Муниципальная программа "Развитие сельского хозяйства" </t>
  </si>
  <si>
    <t>0600000000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</si>
  <si>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</si>
  <si>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</si>
  <si>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0601070660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</si>
  <si>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</si>
  <si>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</si>
  <si>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</si>
  <si>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Подпрограмма "Организация отдыха и оздоровления детей"</t>
  </si>
  <si>
    <t>Основное  мероприятие "Организация оздоровительного отдыха  и занятости детей"</t>
  </si>
  <si>
    <t>0340070120</t>
  </si>
  <si>
    <t>0340000000</t>
  </si>
  <si>
    <t>0700000000</t>
  </si>
  <si>
    <t>0700059300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</si>
  <si>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</si>
  <si>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Подпрограмма " Поддержка  сельскохозяйственного производства"</t>
  </si>
  <si>
    <t>0610000000</t>
  </si>
  <si>
    <t>0620000000</t>
  </si>
  <si>
    <t>Основное мероприятия "Вовлечение в оборот неиспользуемой пашни"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</si>
  <si>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</si>
  <si>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0620200000</t>
  </si>
  <si>
    <t>0602001010</t>
  </si>
  <si>
    <t>Основное мероприятие "Возмещение части затрат на  обследование молока и молочной продукции  гражданам реализующим молоко"</t>
  </si>
  <si>
    <t xml:space="preserve">Субсидия на  возмещение части затрат на обследование молока и молочной продукции гражданам реализующим молоко                </t>
  </si>
  <si>
    <t>0603001010</t>
  </si>
  <si>
    <t>0620001010</t>
  </si>
  <si>
    <t>Подпрограмма "Развитие сельских территорий"</t>
  </si>
  <si>
    <t>Основное мероприятие "Развитие сельских территориий"</t>
  </si>
  <si>
    <t>Субвенции  гражданам на приобретение жилья на селе</t>
  </si>
  <si>
    <t>0630001010</t>
  </si>
  <si>
    <t>0100000000</t>
  </si>
  <si>
    <t>0102001010</t>
  </si>
  <si>
    <t>Глава администрации муниципального образования "Зеленограсдкий городской округ"</t>
  </si>
  <si>
    <t>Основное мероприятие "Финансове обеспечение исполнительных органов  муниципальной власти "</t>
  </si>
  <si>
    <t>Расходы на обеспечение  функций  муниципальных органов исполнительной власти</t>
  </si>
  <si>
    <t>0103001010</t>
  </si>
  <si>
    <t>0104001010</t>
  </si>
  <si>
    <t>Основное мероприятие "Финансирование расходов на участие в Ассоциации  муниципальных образований"</t>
  </si>
  <si>
    <t>0105001010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</si>
  <si>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</si>
  <si>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</si>
  <si>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</si>
  <si>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0801001010</t>
  </si>
  <si>
    <t>0802001010</t>
  </si>
  <si>
    <t>0701001010</t>
  </si>
  <si>
    <t>Основное мероприятие "Депутаты  окружного Совета"</t>
  </si>
  <si>
    <t>0702001010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</si>
  <si>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</si>
  <si>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</si>
  <si>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 xml:space="preserve">Создание системы обеспечения вызовов  экмтренной оперативной службы по единому номеру "112" </t>
  </si>
  <si>
    <t>0900000000</t>
  </si>
  <si>
    <t>0901001010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</si>
  <si>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</si>
  <si>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0902001010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</si>
  <si>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</si>
  <si>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</si>
  <si>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</si>
  <si>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03100П2010</t>
  </si>
  <si>
    <t>03100П3010</t>
  </si>
  <si>
    <t>Организация проведения мероприятий  посвященным праздничным датам</t>
  </si>
  <si>
    <t>Основное мероприятие " Финансовое обеспечение проведения праздничных мероприятий"</t>
  </si>
  <si>
    <t>0300001010</t>
  </si>
  <si>
    <t>03100П4010</t>
  </si>
  <si>
    <t>03100П5010</t>
  </si>
  <si>
    <t>Расходы на содержание  социальной квартиры для пожилых  граждан</t>
  </si>
  <si>
    <t>03100П6010</t>
  </si>
  <si>
    <t>Организация отдыха детей находящихся в трудной жизненной ситуации (О.Б.)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</si>
  <si>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</si>
  <si>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</si>
  <si>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</si>
  <si>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</si>
  <si>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Основные мероприятия" Обеспечение доступности  инвалидов  для посещения муниципальных учреждений"</t>
  </si>
  <si>
    <t>0350001010</t>
  </si>
  <si>
    <t xml:space="preserve">Подпрограмма "Доступное и комфортное жилье" </t>
  </si>
  <si>
    <t xml:space="preserve">Основные меропниятия " Обеспечение жильем молодым  гражданам" </t>
  </si>
  <si>
    <t>0360001010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</si>
  <si>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</si>
  <si>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 (оказание услуг)  библиотек</t>
  </si>
  <si>
    <t>0400000000</t>
  </si>
  <si>
    <t>Основное  мероприятие "Проведение культурно-просветительных мероприятий"</t>
  </si>
  <si>
    <t>0400002010</t>
  </si>
  <si>
    <t>0400001010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</si>
  <si>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</si>
  <si>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</si>
  <si>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Расходы на обеспечение деятельности (оказание услуг)    учреждений музея</t>
  </si>
  <si>
    <t>0400003010</t>
  </si>
  <si>
    <t>Основное мероприятие "Проведение культурно- просветительных  мероприятий"</t>
  </si>
  <si>
    <t>0400004010</t>
  </si>
  <si>
    <t>Осуществление мероприятий по благоустройству территории муниципального образования</t>
  </si>
  <si>
    <t>0511001010</t>
  </si>
  <si>
    <t xml:space="preserve">Осуществление расходов за ливневые стоки </t>
  </si>
  <si>
    <t>Основное мероприятие "Оплата капитального ремонта жилого фонда"</t>
  </si>
  <si>
    <t>0512000000</t>
  </si>
  <si>
    <t>0512070730</t>
  </si>
  <si>
    <t>0512001010</t>
  </si>
  <si>
    <t>0512002010</t>
  </si>
  <si>
    <t>Подпрограмма "Капитальный ремонт дорог общего  пользования"</t>
  </si>
  <si>
    <t>Осуществление мероприятий "Проведение работ по  капитальному ремонту дорог общего пользования"</t>
  </si>
  <si>
    <t>0520000000</t>
  </si>
  <si>
    <t>0520001010</t>
  </si>
  <si>
    <t>0530000000</t>
  </si>
  <si>
    <t>Осуществление мероприятий "Развитие коммунального хозяйства"</t>
  </si>
  <si>
    <t>0530001010</t>
  </si>
  <si>
    <t xml:space="preserve">Расходы на обеспечение  деятельности  казённых учреждений </t>
  </si>
  <si>
    <t>Основное мероприятие "Финансове обеспечение многофункционального центра"</t>
  </si>
  <si>
    <t>Основное мероприятие "Проведение спортивно-массовых мероприятий"</t>
  </si>
  <si>
    <t>Организация и проведение спортивно-массовых мероприятий</t>
  </si>
  <si>
    <t>0400005010</t>
  </si>
  <si>
    <t>Муниципальная программа "Модернизация экономики"</t>
  </si>
  <si>
    <t xml:space="preserve">Основное мероприятие Организация  и проведение работ  по государственной кадастровой оценки" </t>
  </si>
  <si>
    <t>1000000000</t>
  </si>
  <si>
    <t>1000001010</t>
  </si>
  <si>
    <t xml:space="preserve">Осуществление ежемесечных платежей за капитальный ремонт муниципальных квартиры </t>
  </si>
  <si>
    <t xml:space="preserve">Подпрограмма "Содержание и развитие коммунального хозяйства" </t>
  </si>
  <si>
    <t>Основное мероприятие "Обеспечение  документами территориального планировнаия  для размещение объектов муниципаального значения"</t>
  </si>
  <si>
    <t>Организация работы по формировнаию генерального плана  территории муниципального образовнаия</t>
  </si>
  <si>
    <t>1000002010</t>
  </si>
  <si>
    <t>Основное мероприятие "Определение границ муниципального образования в установленном порядке"</t>
  </si>
  <si>
    <t>Организация работ по межеванию  земельных участков</t>
  </si>
  <si>
    <t>1000003010</t>
  </si>
  <si>
    <t>9900001010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</si>
  <si>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</si>
  <si>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о вопросах социально-экономичесского развития  муниципального образования"</t>
  </si>
  <si>
    <t>0703001010</t>
  </si>
  <si>
    <t>9900002010</t>
  </si>
  <si>
    <t xml:space="preserve">Резервные фонды </t>
  </si>
  <si>
    <t>9900002110</t>
  </si>
  <si>
    <t>9900002210</t>
  </si>
  <si>
    <t>Транспортное обслуживание население</t>
  </si>
  <si>
    <t>1000004010</t>
  </si>
  <si>
    <t>Основное мероприятие " Организация транспортного обслуживания населения"</t>
  </si>
  <si>
    <t>Основное мероприятие "Повышение эффективности работы  организационных механизмов поддержки малого бизнеса"</t>
  </si>
  <si>
    <t>Обеспечение поддержки юридических лиц работующих в сфере малого бизнеса</t>
  </si>
  <si>
    <t>1000005010</t>
  </si>
  <si>
    <t>Капитальные вложения в объекты муниципальной собственности</t>
  </si>
  <si>
    <t>9900003010</t>
  </si>
  <si>
    <t>400</t>
  </si>
  <si>
    <t>0320070000</t>
  </si>
  <si>
    <t>Организация отдыха детей всех групп здоровья в лагерях различных типов (О.Б.)</t>
  </si>
  <si>
    <t>0340071140</t>
  </si>
  <si>
    <t>0340070000</t>
  </si>
  <si>
    <t>Мероприятия по организации  обеспечению жильем молодых  семей (М.Б.)</t>
  </si>
  <si>
    <t>Субсидии на решение вопросов местного значения в сфере жилищно-коммунального хозяйства (О.Б.)</t>
  </si>
  <si>
    <t>Содержание морских пляжей  в границах муниципального образовнаия</t>
  </si>
  <si>
    <t>0512071380</t>
  </si>
  <si>
    <t>Субсидии на поддержку муниципальных газет (О.Б.)</t>
  </si>
  <si>
    <t>0703071250</t>
  </si>
  <si>
    <t xml:space="preserve">Адресный инвестиционный перечень объектов  капитального вложения в объекты муниципальной собственности </t>
  </si>
  <si>
    <t>2017 год</t>
  </si>
  <si>
    <t>Расходы на выплату  поощрительной степендии  многодетным  семьям в соответствии с Решением районного Совета депутатов МО "Зеленоградский район" от 31.03.2008г. №168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</si>
  <si>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</si>
  <si>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</si>
  <si>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 xml:space="preserve">Подпрограмма "Развитие  дополнительного образования" </t>
  </si>
  <si>
    <t>0222001000</t>
  </si>
  <si>
    <t>Основное мероприятие "Обеспечению присмотра и ухода за детьми в  муниципальных дошкольных организаций и содержание муниципального имущества "</t>
  </si>
  <si>
    <t>0512003010</t>
  </si>
  <si>
    <t>Организация  и проведение работ  по паспортизации технической инвентаризации  объектов недвижимости</t>
  </si>
  <si>
    <t>Оценка земельных участков  для реализации с аукциона</t>
  </si>
  <si>
    <t>1000006010</t>
  </si>
  <si>
    <t>Проведение мероприятия "Балтийское поле"</t>
  </si>
  <si>
    <t>0610001010</t>
  </si>
  <si>
    <t>Мероведение мероприятий "Борьба с борьщевиком "Сосновского"</t>
  </si>
  <si>
    <t>0620001020</t>
  </si>
  <si>
    <t>финпомощь</t>
  </si>
  <si>
    <t xml:space="preserve">Обеспечение бесплатной перевозки обучающихся к муниципальным общеобразовательным учреждениям </t>
  </si>
  <si>
    <t>0221071010</t>
  </si>
  <si>
    <t xml:space="preserve">Модернизация автобусного парка </t>
  </si>
  <si>
    <t>0221071280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</si>
  <si>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</si>
  <si>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городской округ" от 18.04.2016г. №692 "Об оказании адресной материальной помощи за счет средств бюджета МО "Зеленоградский городской округ" малоимущим гражданам Зеленоградского городского округа" 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</si>
  <si>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Совета депутатов от 16.12.2015г. №325 " Об утверждении Положения "О присвоении звания "Почетный гражданин МО "Зеленоградский городской округ"</t>
  </si>
  <si>
    <t>Обеспечение дополнительным питанием тубинфицированных  детей  в соотвествии с Постановлением Главы МО "Зеленоградский район"   от 13.02.2008г. №126</t>
  </si>
  <si>
    <t>Организация коек сестренского ухода в соотвествии с Постановлением Главы МО "Зеленоградский район"  от 12.03.2008г. №300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</si>
  <si>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</t>
  </si>
  <si>
    <t>Подпрограмма "Вовлечение в оборот земель сельскохозяйственного назначения на территории муниципального образования Зеленоградский городской округ"</t>
  </si>
  <si>
    <t>Предоставление   муниципальных гарантий  муниципальным служащим  в соответствии с Решением  окружного Совета депутатов  от 16.12.2015г. № 326"Об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</si>
  <si>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0700001010</t>
  </si>
  <si>
    <t>Содержание мунципального казенного учреждение "Плантаже"</t>
  </si>
  <si>
    <t>Основное мероприятие "Развитие и обслуживание системы АПК "Безопасный город"</t>
  </si>
  <si>
    <t>0106001010</t>
  </si>
  <si>
    <t>Распределение бюджетных ассигнований  бюджета  Зеленоградского  городского округа  на 2017 год  по   целевым статьям  (муниципальным  программам   и непрограммным  направлениям  деятельности),  группам видов  классификации расходов</t>
  </si>
  <si>
    <t>03600R0200</t>
  </si>
  <si>
    <t xml:space="preserve">Комплектование книжных фондов муниципальных библиотек </t>
  </si>
  <si>
    <t>Основное  мероприятие " Осуществление переданных полномочий Российской Федерации на государственную регистрацию актов гражданского состояния"</t>
  </si>
  <si>
    <t>Уточненные назначений на 2017 год</t>
  </si>
  <si>
    <t xml:space="preserve">Исполнение на 01.04.2017г. </t>
  </si>
  <si>
    <t>Основное мероприятие " Финансовое обеспечение  казенного учреждения "Служба заказчика Зеленоградского городского округа"</t>
  </si>
  <si>
    <t>Основное мероприятие "Выполнение других общегосударственных задач"</t>
  </si>
  <si>
    <t xml:space="preserve">Развитие коммунального хозяйство </t>
  </si>
  <si>
    <t xml:space="preserve">Газификация объектов городского округа </t>
  </si>
  <si>
    <t>Капитальные вложения в объекты государственной (муниципальной) собственности</t>
  </si>
  <si>
    <t>0530001020</t>
  </si>
  <si>
    <t>0530001000</t>
  </si>
  <si>
    <t xml:space="preserve">Расходы на содержание жилищного хозяйства </t>
  </si>
  <si>
    <t>0510003010</t>
  </si>
  <si>
    <t>Субвенция на оказание несвязанной поддержки сельскохозяйственным товаропроизводителям в области растениводства</t>
  </si>
  <si>
    <t>06100R5410</t>
  </si>
  <si>
    <t>Субвенция на возмещение части процентной ставки по краткосрочным кредитам (займам)</t>
  </si>
  <si>
    <t>06100R5435</t>
  </si>
  <si>
    <t>Субвенции на возмещение части процентной ставки по инвестиционным кредитам (займам) в агопромышленном комплексе</t>
  </si>
  <si>
    <t>06100R5440</t>
  </si>
  <si>
    <t>0703000000</t>
  </si>
  <si>
    <t>0702000000</t>
  </si>
  <si>
    <t>0701000000</t>
  </si>
  <si>
    <t xml:space="preserve">Обслуживание муниципального долга </t>
  </si>
  <si>
    <t xml:space="preserve">Обслуживание  (государственного) муниципального долга </t>
  </si>
  <si>
    <t>0802000000</t>
  </si>
  <si>
    <t>0830001010</t>
  </si>
  <si>
    <t>700</t>
  </si>
  <si>
    <t>0107001010</t>
  </si>
  <si>
    <t>022107128</t>
  </si>
  <si>
    <t>Субсидии на мероприятия подпрограммы "Обеспечение жильем молодых семей ФЦП "Жилище"</t>
  </si>
  <si>
    <t>04000R5010</t>
  </si>
  <si>
    <t>Межпоселковый газопровод высокого давления от г. Калининграда к пос. Переславское, Кумачёво, Зелёный Гай Зеленоградского района 1-й этап</t>
  </si>
  <si>
    <t>0530052217</t>
  </si>
  <si>
    <t>0530071120</t>
  </si>
  <si>
    <t>Прокладка тепловых сетей с устройством тепловых пунктов в г. Зеленоградске Калининградской области</t>
  </si>
  <si>
    <t>0530094004</t>
  </si>
  <si>
    <t>0610070290</t>
  </si>
  <si>
    <t>0610070770</t>
  </si>
  <si>
    <t>0610070780</t>
  </si>
  <si>
    <t>0610070790</t>
  </si>
  <si>
    <t>0610070860</t>
  </si>
  <si>
    <t>0610070880</t>
  </si>
  <si>
    <t>06100R5420</t>
  </si>
  <si>
    <t>06100R5431</t>
  </si>
  <si>
    <t>06100R5434</t>
  </si>
  <si>
    <t>Субвенции на возмещение части затрат на вовлечение в оборот неиспользуемой пашни</t>
  </si>
  <si>
    <t>Субвенция на возмещение части затрат при приобретении машин и оборудования, используемых в растениводстве</t>
  </si>
  <si>
    <t>Субвенция на содержание товарного маточного поголовья КРС молочных пород</t>
  </si>
  <si>
    <t>Субвенция на компенсацию части затрат на строительство, модернизацию и техническое оснащение свиноводческих комплексов полного цикла боен</t>
  </si>
  <si>
    <t>Субвенция на возмещение части затрат на строительство, реконструкцию и модернизацию птицеводческих комплексов</t>
  </si>
  <si>
    <t>Субвенция на возмещение части затрат при определении посевных и сортовых качеств семян и прповедение сортоиспытания с/х культур</t>
  </si>
  <si>
    <t>Возмещение части процентной ставки по долгосрочным, среднесрочным и краткосрочным кредитам, взятыми малыми формами хозяйствования</t>
  </si>
  <si>
    <t>06100R5436</t>
  </si>
  <si>
    <t>Поддержка начинающих фермрров</t>
  </si>
  <si>
    <t>06100R543A</t>
  </si>
  <si>
    <t>Грантовая поддержка сельскохозяйственных потребительских кооперативов для развития материально-технической базы</t>
  </si>
  <si>
    <t>06100R543B</t>
  </si>
  <si>
    <t>Субвенции на развитие семейных животноводческих ферм</t>
  </si>
  <si>
    <t>06100R543Б</t>
  </si>
  <si>
    <t>Возмещение части прямых понесенных затрат на создание и модернизацию тепличных комплексов</t>
  </si>
  <si>
    <t>06100R5452</t>
  </si>
  <si>
    <t>Субвенция на повышение продуктивности крупного рогатого скота молочного направления</t>
  </si>
  <si>
    <t>Субвенция на возмещение части затрат на приобретение элитных семян</t>
  </si>
  <si>
    <t>Субвенция на поддержку племенного животноводства</t>
  </si>
  <si>
    <t>0630000000</t>
  </si>
  <si>
    <t xml:space="preserve">Субвенции на реализацию мероприятий ФЦП "Устойчивое развитие сельских территорий на 2014-2017 годы и на плановый период 2020 года"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</t>
  </si>
  <si>
    <t>06300R0180</t>
  </si>
  <si>
    <t>06300R5432</t>
  </si>
  <si>
    <t>Оказание поддержки на развитие садоводства, многолетних пладово-ягодных насаждений</t>
  </si>
  <si>
    <t>Приложение №4                                                                                  к постановлению администрации МО "Зеленоградский городской округ"   №1312 от "28" апреля 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</si>
</sst>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18" borderId="10" xfId="0" applyFont="1" applyFill="1" applyBorder="1" applyAlignment="1">
      <alignment wrapText="1"/>
    </xf>
    <xf numFmtId="0" fontId="2" fillId="18" borderId="10" xfId="0" applyFont="1" applyFill="1" applyBorder="1" applyAlignment="1">
      <alignment/>
    </xf>
    <xf numFmtId="49" fontId="2" fillId="18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2" fillId="18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49" fontId="1" fillId="19" borderId="10" xfId="0" applyNumberFormat="1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2" fontId="7" fillId="0" borderId="10" xfId="0" applyNumberFormat="1" applyFont="1" applyFill="1" applyBorder="1" applyAlignment="1">
      <alignment/>
    </xf>
    <xf numFmtId="2" fontId="2" fillId="19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180" fontId="2" fillId="19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right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49" fontId="30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16"/>
  <sheetViews>
    <sheetView tabSelected="1" zoomScale="85" zoomScaleNormal="85" zoomScalePageLayoutView="0" workbookViewId="0" topLeftCell="A187">
      <selection activeCell="J12" sqref="I12:J12"/>
    </sheetView>
  </sheetViews>
  <sheetFormatPr defaultColWidth="9.140625" defaultRowHeight="12.75"/>
  <cols>
    <col min="1" max="1" width="46.140625" style="0" customWidth="1"/>
    <col min="2" max="2" width="13.28125" style="1" customWidth="1"/>
    <col min="3" max="3" width="10.28125" style="1" customWidth="1"/>
    <col min="4" max="4" width="15.57421875" style="0" hidden="1" customWidth="1"/>
    <col min="5" max="5" width="11.140625" style="0" hidden="1" customWidth="1"/>
    <col min="6" max="7" width="14.7109375" style="3" customWidth="1"/>
  </cols>
  <sheetData>
    <row r="3" spans="1:7" ht="12.75">
      <c r="A3" s="78"/>
      <c r="B3" s="78"/>
      <c r="C3" s="78"/>
      <c r="D3" s="78"/>
      <c r="E3" s="78"/>
      <c r="F3" s="78"/>
      <c r="G3"/>
    </row>
    <row r="4" spans="1:7" ht="12.75">
      <c r="A4" s="77"/>
      <c r="B4" s="77"/>
      <c r="C4" s="77"/>
      <c r="D4" s="77"/>
      <c r="E4" s="77"/>
      <c r="F4" s="77"/>
      <c r="G4"/>
    </row>
    <row r="5" spans="1:7" ht="12" customHeight="1">
      <c r="A5" s="77"/>
      <c r="B5" s="77"/>
      <c r="C5" s="77"/>
      <c r="D5" s="77"/>
      <c r="E5" s="77"/>
      <c r="F5" s="77"/>
      <c r="G5" s="77"/>
    </row>
    <row r="6" spans="2:7" ht="69.75" customHeight="1">
      <c r="B6" s="79" t="s">
        <v>335</v>
      </c>
      <c r="C6" s="79"/>
      <c r="D6" s="79"/>
      <c r="E6" s="79"/>
      <c r="F6" s="79"/>
      <c r="G6" s="79"/>
    </row>
    <row r="7" spans="2:7" ht="12.75">
      <c r="B7" s="77"/>
      <c r="C7" s="77"/>
      <c r="D7" s="77"/>
      <c r="E7" s="77"/>
      <c r="F7" s="77"/>
      <c r="G7"/>
    </row>
    <row r="8" spans="2:7" ht="12.75">
      <c r="B8" s="22"/>
      <c r="C8" s="22"/>
      <c r="D8" s="22"/>
      <c r="E8" s="22"/>
      <c r="F8" s="61"/>
      <c r="G8" s="61"/>
    </row>
    <row r="9" spans="1:7" ht="48.75" customHeight="1">
      <c r="A9" s="70" t="s">
        <v>264</v>
      </c>
      <c r="B9" s="70"/>
      <c r="C9" s="70"/>
      <c r="D9" s="70"/>
      <c r="E9" s="70"/>
      <c r="F9" s="70"/>
      <c r="G9" s="70"/>
    </row>
    <row r="10" spans="3:7" ht="12.75">
      <c r="C10" s="74" t="s">
        <v>32</v>
      </c>
      <c r="D10" s="74"/>
      <c r="E10" s="74"/>
      <c r="F10" s="74"/>
      <c r="G10" s="74"/>
    </row>
    <row r="11" spans="1:7" ht="15.75">
      <c r="A11" s="71" t="s">
        <v>0</v>
      </c>
      <c r="B11" s="72" t="s">
        <v>30</v>
      </c>
      <c r="C11" s="72" t="s">
        <v>31</v>
      </c>
      <c r="D11" s="60" t="s">
        <v>1</v>
      </c>
      <c r="E11" s="59"/>
      <c r="F11" s="75" t="s">
        <v>268</v>
      </c>
      <c r="G11" s="75" t="s">
        <v>269</v>
      </c>
    </row>
    <row r="12" spans="1:7" ht="30" customHeight="1">
      <c r="A12" s="71"/>
      <c r="B12" s="73"/>
      <c r="C12" s="73"/>
      <c r="D12" s="4" t="s">
        <v>232</v>
      </c>
      <c r="E12" s="4" t="s">
        <v>247</v>
      </c>
      <c r="F12" s="76"/>
      <c r="G12" s="76"/>
    </row>
    <row r="13" spans="1:7" ht="47.25">
      <c r="A13" s="5" t="s">
        <v>3</v>
      </c>
      <c r="B13" s="7" t="s">
        <v>114</v>
      </c>
      <c r="C13" s="7"/>
      <c r="D13" s="6" t="e">
        <f>D14+D17+#REF!+D31</f>
        <v>#REF!</v>
      </c>
      <c r="E13" s="6" t="e">
        <f>E14+E17+#REF!+E31</f>
        <v>#REF!</v>
      </c>
      <c r="F13" s="6">
        <f>F14+F17+F31+F22+F26+F34</f>
        <v>79696.90000000001</v>
      </c>
      <c r="G13" s="6">
        <f>G14+G17+G31+G22+G26+G34</f>
        <v>18999.7</v>
      </c>
    </row>
    <row r="14" spans="1:7" ht="72" customHeight="1">
      <c r="A14" s="23" t="s">
        <v>235</v>
      </c>
      <c r="B14" s="24" t="s">
        <v>115</v>
      </c>
      <c r="C14" s="24"/>
      <c r="D14" s="25">
        <f aca="true" t="shared" si="0" ref="D14:G15">D15</f>
        <v>1342.23</v>
      </c>
      <c r="E14" s="25">
        <f t="shared" si="0"/>
        <v>0</v>
      </c>
      <c r="F14" s="55">
        <f t="shared" si="0"/>
        <v>1342.23</v>
      </c>
      <c r="G14" s="55">
        <f t="shared" si="0"/>
        <v>320.4</v>
      </c>
    </row>
    <row r="15" spans="1:7" ht="54" customHeight="1">
      <c r="A15" s="10" t="s">
        <v>116</v>
      </c>
      <c r="B15" s="11" t="s">
        <v>115</v>
      </c>
      <c r="C15" s="11"/>
      <c r="D15" s="4">
        <f t="shared" si="0"/>
        <v>1342.23</v>
      </c>
      <c r="E15" s="4">
        <f t="shared" si="0"/>
        <v>0</v>
      </c>
      <c r="F15" s="13">
        <f t="shared" si="0"/>
        <v>1342.23</v>
      </c>
      <c r="G15" s="13">
        <f t="shared" si="0"/>
        <v>320.4</v>
      </c>
    </row>
    <row r="16" spans="1:7" ht="101.25" customHeight="1">
      <c r="A16" s="10" t="s">
        <v>39</v>
      </c>
      <c r="B16" s="11" t="s">
        <v>115</v>
      </c>
      <c r="C16" s="11" t="s">
        <v>40</v>
      </c>
      <c r="D16" s="4">
        <v>1342.23</v>
      </c>
      <c r="E16" s="4"/>
      <c r="F16" s="13">
        <f>D16+E16</f>
        <v>1342.23</v>
      </c>
      <c r="G16" s="13">
        <v>320.4</v>
      </c>
    </row>
    <row r="17" spans="1:7" ht="57" customHeight="1">
      <c r="A17" s="23" t="s">
        <v>117</v>
      </c>
      <c r="B17" s="24" t="s">
        <v>119</v>
      </c>
      <c r="C17" s="24"/>
      <c r="D17" s="25">
        <f>D18</f>
        <v>49235.4</v>
      </c>
      <c r="E17" s="25">
        <f>E18</f>
        <v>0</v>
      </c>
      <c r="F17" s="55">
        <f>F18</f>
        <v>49235.4</v>
      </c>
      <c r="G17" s="55">
        <f>G18</f>
        <v>12023.7</v>
      </c>
    </row>
    <row r="18" spans="1:7" ht="61.5" customHeight="1">
      <c r="A18" s="10" t="s">
        <v>118</v>
      </c>
      <c r="B18" s="11" t="s">
        <v>119</v>
      </c>
      <c r="C18" s="11"/>
      <c r="D18" s="4">
        <f>D19+D20</f>
        <v>49235.4</v>
      </c>
      <c r="E18" s="4">
        <f>E19+E20</f>
        <v>0</v>
      </c>
      <c r="F18" s="13">
        <f>F19+F20+F21</f>
        <v>49235.4</v>
      </c>
      <c r="G18" s="13">
        <f>G19+G20+G21</f>
        <v>12023.7</v>
      </c>
    </row>
    <row r="19" spans="1:7" ht="103.5" customHeight="1">
      <c r="A19" s="10" t="s">
        <v>39</v>
      </c>
      <c r="B19" s="11" t="s">
        <v>119</v>
      </c>
      <c r="C19" s="11" t="s">
        <v>40</v>
      </c>
      <c r="D19" s="4">
        <v>44822</v>
      </c>
      <c r="E19" s="4"/>
      <c r="F19" s="13">
        <v>44829.9</v>
      </c>
      <c r="G19" s="13">
        <v>11022.3</v>
      </c>
    </row>
    <row r="20" spans="1:7" ht="41.25" customHeight="1">
      <c r="A20" s="10" t="s">
        <v>41</v>
      </c>
      <c r="B20" s="11" t="s">
        <v>119</v>
      </c>
      <c r="C20" s="11" t="s">
        <v>42</v>
      </c>
      <c r="D20" s="4">
        <v>4413.4</v>
      </c>
      <c r="E20" s="4"/>
      <c r="F20" s="13">
        <v>4364.8</v>
      </c>
      <c r="G20" s="13">
        <v>960.7</v>
      </c>
    </row>
    <row r="21" spans="1:7" ht="41.25" customHeight="1">
      <c r="A21" s="10" t="s">
        <v>61</v>
      </c>
      <c r="B21" s="11" t="s">
        <v>119</v>
      </c>
      <c r="C21" s="11" t="s">
        <v>60</v>
      </c>
      <c r="D21" s="4"/>
      <c r="E21" s="4"/>
      <c r="F21" s="13">
        <v>40.7</v>
      </c>
      <c r="G21" s="13">
        <v>40.7</v>
      </c>
    </row>
    <row r="22" spans="1:7" ht="45" customHeight="1">
      <c r="A22" s="23" t="s">
        <v>270</v>
      </c>
      <c r="B22" s="24" t="s">
        <v>263</v>
      </c>
      <c r="C22" s="24"/>
      <c r="D22" s="25">
        <f>D23+D24+D25</f>
        <v>16115.77</v>
      </c>
      <c r="E22" s="25">
        <f>E23+E24+E25</f>
        <v>0</v>
      </c>
      <c r="F22" s="55">
        <f>F23+F24+F25</f>
        <v>16115.77</v>
      </c>
      <c r="G22" s="55">
        <f>G23+G24+G25</f>
        <v>3873.7</v>
      </c>
    </row>
    <row r="23" spans="1:7" ht="102.75" customHeight="1">
      <c r="A23" s="10" t="s">
        <v>39</v>
      </c>
      <c r="B23" s="11" t="s">
        <v>263</v>
      </c>
      <c r="C23" s="11" t="s">
        <v>40</v>
      </c>
      <c r="D23" s="4">
        <v>12888.83</v>
      </c>
      <c r="E23" s="4"/>
      <c r="F23" s="13">
        <v>12388.83</v>
      </c>
      <c r="G23" s="13">
        <v>3029.9</v>
      </c>
    </row>
    <row r="24" spans="1:7" ht="37.5" customHeight="1">
      <c r="A24" s="10" t="s">
        <v>41</v>
      </c>
      <c r="B24" s="11" t="s">
        <v>263</v>
      </c>
      <c r="C24" s="11" t="s">
        <v>42</v>
      </c>
      <c r="D24" s="4">
        <v>3183.24</v>
      </c>
      <c r="E24" s="4"/>
      <c r="F24" s="13">
        <v>3625.34</v>
      </c>
      <c r="G24" s="13">
        <v>822.8</v>
      </c>
    </row>
    <row r="25" spans="1:7" ht="25.5" customHeight="1">
      <c r="A25" s="10" t="s">
        <v>61</v>
      </c>
      <c r="B25" s="11" t="s">
        <v>263</v>
      </c>
      <c r="C25" s="11" t="s">
        <v>60</v>
      </c>
      <c r="D25" s="4">
        <v>43.7</v>
      </c>
      <c r="E25" s="4"/>
      <c r="F25" s="13">
        <v>101.6</v>
      </c>
      <c r="G25" s="13">
        <v>21</v>
      </c>
    </row>
    <row r="26" spans="1:7" ht="63" customHeight="1">
      <c r="A26" s="23" t="s">
        <v>188</v>
      </c>
      <c r="B26" s="24" t="s">
        <v>120</v>
      </c>
      <c r="C26" s="24"/>
      <c r="D26" s="25">
        <f>D27</f>
        <v>12862.5</v>
      </c>
      <c r="E26" s="25">
        <f>E27</f>
        <v>0</v>
      </c>
      <c r="F26" s="55">
        <f>F27</f>
        <v>12862.5</v>
      </c>
      <c r="G26" s="55">
        <f>G27</f>
        <v>2720.9</v>
      </c>
    </row>
    <row r="27" spans="1:7" ht="35.25" customHeight="1">
      <c r="A27" s="10" t="s">
        <v>187</v>
      </c>
      <c r="B27" s="11" t="s">
        <v>120</v>
      </c>
      <c r="C27" s="11"/>
      <c r="D27" s="4">
        <f>D28+D29</f>
        <v>12862.5</v>
      </c>
      <c r="E27" s="4">
        <f>E28+E29</f>
        <v>0</v>
      </c>
      <c r="F27" s="13">
        <f>F28+F29+F30</f>
        <v>12862.5</v>
      </c>
      <c r="G27" s="13">
        <f>G28+G29+G30</f>
        <v>2720.9</v>
      </c>
    </row>
    <row r="28" spans="1:7" ht="101.25" customHeight="1">
      <c r="A28" s="10" t="s">
        <v>39</v>
      </c>
      <c r="B28" s="11" t="s">
        <v>120</v>
      </c>
      <c r="C28" s="11" t="s">
        <v>40</v>
      </c>
      <c r="D28" s="4">
        <v>9560.33</v>
      </c>
      <c r="E28" s="4"/>
      <c r="F28" s="13">
        <v>9560.3</v>
      </c>
      <c r="G28" s="13">
        <v>2233.3</v>
      </c>
    </row>
    <row r="29" spans="1:7" ht="42.75" customHeight="1">
      <c r="A29" s="10" t="s">
        <v>41</v>
      </c>
      <c r="B29" s="11" t="s">
        <v>120</v>
      </c>
      <c r="C29" s="11" t="s">
        <v>42</v>
      </c>
      <c r="D29" s="4">
        <v>3302.17</v>
      </c>
      <c r="E29" s="4"/>
      <c r="F29" s="13">
        <f>2442.2+850</f>
        <v>3292.2</v>
      </c>
      <c r="G29" s="13">
        <v>487.6</v>
      </c>
    </row>
    <row r="30" spans="1:7" ht="15.75">
      <c r="A30" s="10" t="s">
        <v>61</v>
      </c>
      <c r="B30" s="11" t="s">
        <v>120</v>
      </c>
      <c r="C30" s="11" t="s">
        <v>60</v>
      </c>
      <c r="D30" s="4"/>
      <c r="E30" s="4"/>
      <c r="F30" s="13">
        <v>10</v>
      </c>
      <c r="G30" s="13">
        <v>0</v>
      </c>
    </row>
    <row r="31" spans="1:7" ht="57" customHeight="1">
      <c r="A31" s="23" t="s">
        <v>121</v>
      </c>
      <c r="B31" s="24" t="s">
        <v>122</v>
      </c>
      <c r="C31" s="24"/>
      <c r="D31" s="25">
        <f aca="true" t="shared" si="1" ref="D31:G32">D32</f>
        <v>100</v>
      </c>
      <c r="E31" s="25">
        <f t="shared" si="1"/>
        <v>0</v>
      </c>
      <c r="F31" s="55">
        <f t="shared" si="1"/>
        <v>80</v>
      </c>
      <c r="G31" s="55">
        <f t="shared" si="1"/>
        <v>0</v>
      </c>
    </row>
    <row r="32" spans="1:7" ht="47.25" customHeight="1">
      <c r="A32" s="10" t="s">
        <v>11</v>
      </c>
      <c r="B32" s="11" t="s">
        <v>122</v>
      </c>
      <c r="C32" s="11"/>
      <c r="D32" s="4">
        <f t="shared" si="1"/>
        <v>100</v>
      </c>
      <c r="E32" s="4">
        <f t="shared" si="1"/>
        <v>0</v>
      </c>
      <c r="F32" s="13">
        <f t="shared" si="1"/>
        <v>80</v>
      </c>
      <c r="G32" s="13">
        <f t="shared" si="1"/>
        <v>0</v>
      </c>
    </row>
    <row r="33" spans="1:7" ht="35.25" customHeight="1">
      <c r="A33" s="10" t="s">
        <v>41</v>
      </c>
      <c r="B33" s="11" t="s">
        <v>122</v>
      </c>
      <c r="C33" s="11" t="s">
        <v>42</v>
      </c>
      <c r="D33" s="4">
        <v>100</v>
      </c>
      <c r="E33" s="4"/>
      <c r="F33" s="13">
        <v>80</v>
      </c>
      <c r="G33" s="13"/>
    </row>
    <row r="34" spans="1:7" ht="35.25" customHeight="1">
      <c r="A34" s="48" t="s">
        <v>271</v>
      </c>
      <c r="B34" s="41" t="s">
        <v>293</v>
      </c>
      <c r="C34" s="41"/>
      <c r="D34" s="40"/>
      <c r="E34" s="40"/>
      <c r="F34" s="55">
        <f>F35+F36</f>
        <v>61</v>
      </c>
      <c r="G34" s="55">
        <f>G35+G36</f>
        <v>61</v>
      </c>
    </row>
    <row r="35" spans="1:7" ht="35.25" customHeight="1">
      <c r="A35" s="10" t="s">
        <v>41</v>
      </c>
      <c r="B35" s="11" t="s">
        <v>293</v>
      </c>
      <c r="C35" s="11" t="s">
        <v>42</v>
      </c>
      <c r="D35" s="4"/>
      <c r="E35" s="4"/>
      <c r="F35" s="13">
        <v>31</v>
      </c>
      <c r="G35" s="13">
        <v>31</v>
      </c>
    </row>
    <row r="36" spans="1:7" ht="35.25" customHeight="1">
      <c r="A36" s="10" t="s">
        <v>80</v>
      </c>
      <c r="B36" s="11" t="s">
        <v>293</v>
      </c>
      <c r="C36" s="11" t="s">
        <v>82</v>
      </c>
      <c r="D36" s="4"/>
      <c r="E36" s="4"/>
      <c r="F36" s="13">
        <v>30</v>
      </c>
      <c r="G36" s="13">
        <v>30</v>
      </c>
    </row>
    <row r="37" spans="1:7" ht="75" customHeight="1">
      <c r="A37" s="5" t="s">
        <v>16</v>
      </c>
      <c r="B37" s="7" t="s">
        <v>64</v>
      </c>
      <c r="C37" s="7"/>
      <c r="D37" s="6">
        <f>D38+D43+D46+D51</f>
        <v>151213</v>
      </c>
      <c r="E37" s="6">
        <f>E38+E43+E46+E51</f>
        <v>216126.57</v>
      </c>
      <c r="F37" s="6">
        <f>F38+F43+F46+F51</f>
        <v>369274.6</v>
      </c>
      <c r="G37" s="6">
        <f>G38+G43+G46+G51</f>
        <v>74463.2</v>
      </c>
    </row>
    <row r="38" spans="1:7" ht="53.25" customHeight="1">
      <c r="A38" s="23" t="s">
        <v>58</v>
      </c>
      <c r="B38" s="24" t="s">
        <v>59</v>
      </c>
      <c r="C38" s="24"/>
      <c r="D38" s="25">
        <f>D39</f>
        <v>8500</v>
      </c>
      <c r="E38" s="25">
        <f>E39</f>
        <v>0</v>
      </c>
      <c r="F38" s="55">
        <f>F39</f>
        <v>8500</v>
      </c>
      <c r="G38" s="55">
        <f>G39</f>
        <v>1423.5</v>
      </c>
    </row>
    <row r="39" spans="1:7" ht="40.5" customHeight="1">
      <c r="A39" s="10" t="s">
        <v>2</v>
      </c>
      <c r="B39" s="11" t="s">
        <v>59</v>
      </c>
      <c r="C39" s="11"/>
      <c r="D39" s="4">
        <f>D40+D41+D42</f>
        <v>8500</v>
      </c>
      <c r="E39" s="4">
        <f>E40+E41+E42</f>
        <v>0</v>
      </c>
      <c r="F39" s="13">
        <f>F40+F41+F42</f>
        <v>8500</v>
      </c>
      <c r="G39" s="13">
        <f>G40+G41+G42</f>
        <v>1423.5</v>
      </c>
    </row>
    <row r="40" spans="1:7" ht="100.5" customHeight="1">
      <c r="A40" s="10" t="s">
        <v>39</v>
      </c>
      <c r="B40" s="11" t="s">
        <v>59</v>
      </c>
      <c r="C40" s="11" t="s">
        <v>40</v>
      </c>
      <c r="D40" s="4">
        <v>7658.1</v>
      </c>
      <c r="E40" s="4"/>
      <c r="F40" s="13">
        <v>7668.1</v>
      </c>
      <c r="G40" s="13">
        <v>1268.7</v>
      </c>
    </row>
    <row r="41" spans="1:7" ht="42.75" customHeight="1">
      <c r="A41" s="10" t="s">
        <v>41</v>
      </c>
      <c r="B41" s="11" t="s">
        <v>59</v>
      </c>
      <c r="C41" s="11" t="s">
        <v>42</v>
      </c>
      <c r="D41" s="4">
        <v>836.9</v>
      </c>
      <c r="E41" s="4"/>
      <c r="F41" s="13">
        <v>831.4</v>
      </c>
      <c r="G41" s="13">
        <v>154.8</v>
      </c>
    </row>
    <row r="42" spans="1:7" ht="24" customHeight="1">
      <c r="A42" s="10" t="s">
        <v>61</v>
      </c>
      <c r="B42" s="11" t="s">
        <v>59</v>
      </c>
      <c r="C42" s="11" t="s">
        <v>60</v>
      </c>
      <c r="D42" s="4">
        <v>5</v>
      </c>
      <c r="E42" s="4"/>
      <c r="F42" s="13">
        <v>0.5</v>
      </c>
      <c r="G42" s="13">
        <v>0</v>
      </c>
    </row>
    <row r="43" spans="1:7" ht="63">
      <c r="A43" s="23" t="s">
        <v>257</v>
      </c>
      <c r="B43" s="24" t="s">
        <v>62</v>
      </c>
      <c r="C43" s="24"/>
      <c r="D43" s="25">
        <f aca="true" t="shared" si="2" ref="D43:G44">D44</f>
        <v>1286.95</v>
      </c>
      <c r="E43" s="25">
        <f t="shared" si="2"/>
        <v>0</v>
      </c>
      <c r="F43" s="55">
        <f t="shared" si="2"/>
        <v>1287</v>
      </c>
      <c r="G43" s="55">
        <f t="shared" si="2"/>
        <v>106.8</v>
      </c>
    </row>
    <row r="44" spans="1:7" ht="30.75" customHeight="1">
      <c r="A44" s="10" t="s">
        <v>63</v>
      </c>
      <c r="B44" s="11" t="s">
        <v>62</v>
      </c>
      <c r="C44" s="11"/>
      <c r="D44" s="4">
        <f t="shared" si="2"/>
        <v>1286.95</v>
      </c>
      <c r="E44" s="4">
        <f t="shared" si="2"/>
        <v>0</v>
      </c>
      <c r="F44" s="13">
        <f t="shared" si="2"/>
        <v>1287</v>
      </c>
      <c r="G44" s="13">
        <f t="shared" si="2"/>
        <v>106.8</v>
      </c>
    </row>
    <row r="45" spans="1:7" ht="39.75" customHeight="1">
      <c r="A45" s="10" t="s">
        <v>41</v>
      </c>
      <c r="B45" s="11" t="s">
        <v>62</v>
      </c>
      <c r="C45" s="11" t="s">
        <v>42</v>
      </c>
      <c r="D45" s="4">
        <v>1286.95</v>
      </c>
      <c r="E45" s="4"/>
      <c r="F45" s="13">
        <v>1287</v>
      </c>
      <c r="G45" s="13">
        <v>106.8</v>
      </c>
    </row>
    <row r="46" spans="1:7" ht="37.5" customHeight="1">
      <c r="A46" s="26" t="s">
        <v>7</v>
      </c>
      <c r="B46" s="27" t="s">
        <v>36</v>
      </c>
      <c r="C46" s="27"/>
      <c r="D46" s="28">
        <f>D47</f>
        <v>47939.95</v>
      </c>
      <c r="E46" s="28">
        <f>E47+E49</f>
        <v>84927.59</v>
      </c>
      <c r="F46" s="55">
        <f>F47+F49</f>
        <v>132897.56</v>
      </c>
      <c r="G46" s="55">
        <f>G47+G49</f>
        <v>22858.5</v>
      </c>
    </row>
    <row r="47" spans="1:7" ht="87.75" customHeight="1">
      <c r="A47" s="23" t="s">
        <v>238</v>
      </c>
      <c r="B47" s="24" t="s">
        <v>35</v>
      </c>
      <c r="C47" s="24"/>
      <c r="D47" s="25">
        <f>D48</f>
        <v>47939.95</v>
      </c>
      <c r="E47" s="25">
        <f>E48</f>
        <v>0</v>
      </c>
      <c r="F47" s="55">
        <f>F48</f>
        <v>47969.97</v>
      </c>
      <c r="G47" s="55">
        <f>G48</f>
        <v>9606.2</v>
      </c>
    </row>
    <row r="48" spans="1:7" ht="55.5" customHeight="1">
      <c r="A48" s="10" t="s">
        <v>34</v>
      </c>
      <c r="B48" s="11" t="s">
        <v>35</v>
      </c>
      <c r="C48" s="11" t="s">
        <v>33</v>
      </c>
      <c r="D48" s="4">
        <v>47939.95</v>
      </c>
      <c r="E48" s="4"/>
      <c r="F48" s="13">
        <v>47969.97</v>
      </c>
      <c r="G48" s="13">
        <v>9606.2</v>
      </c>
    </row>
    <row r="49" spans="1:7" ht="83.25" customHeight="1">
      <c r="A49" s="52" t="s">
        <v>45</v>
      </c>
      <c r="B49" s="41" t="s">
        <v>29</v>
      </c>
      <c r="C49" s="41"/>
      <c r="D49" s="40"/>
      <c r="E49" s="40">
        <f>E50</f>
        <v>84927.59</v>
      </c>
      <c r="F49" s="55">
        <f>F50</f>
        <v>84927.59</v>
      </c>
      <c r="G49" s="55">
        <f>G50</f>
        <v>13252.3</v>
      </c>
    </row>
    <row r="50" spans="1:7" ht="55.5" customHeight="1">
      <c r="A50" s="12" t="s">
        <v>34</v>
      </c>
      <c r="B50" s="11" t="s">
        <v>29</v>
      </c>
      <c r="C50" s="11" t="s">
        <v>33</v>
      </c>
      <c r="D50" s="4"/>
      <c r="E50" s="4">
        <v>84927.59</v>
      </c>
      <c r="F50" s="13">
        <f>D50+E50</f>
        <v>84927.59</v>
      </c>
      <c r="G50" s="13">
        <v>13252.3</v>
      </c>
    </row>
    <row r="51" spans="1:7" ht="31.5">
      <c r="A51" s="26" t="s">
        <v>8</v>
      </c>
      <c r="B51" s="27" t="s">
        <v>47</v>
      </c>
      <c r="C51" s="27"/>
      <c r="D51" s="28">
        <f>D52+D66</f>
        <v>93486.1</v>
      </c>
      <c r="E51" s="28">
        <f>E52+E66</f>
        <v>131198.98</v>
      </c>
      <c r="F51" s="55">
        <f>F52+F55+F57+F60+F62+F65</f>
        <v>226590.04</v>
      </c>
      <c r="G51" s="55">
        <f>G52+G55+G57+G60+G62+G65</f>
        <v>50074.4</v>
      </c>
    </row>
    <row r="52" spans="1:7" ht="114" customHeight="1">
      <c r="A52" s="23" t="s">
        <v>46</v>
      </c>
      <c r="B52" s="24" t="s">
        <v>50</v>
      </c>
      <c r="C52" s="24"/>
      <c r="D52" s="25">
        <f>D53+D55+D57</f>
        <v>64941</v>
      </c>
      <c r="E52" s="25">
        <f>E53+E55+E57+E60+E62</f>
        <v>131198.98</v>
      </c>
      <c r="F52" s="55">
        <f>F53</f>
        <v>125543.1</v>
      </c>
      <c r="G52" s="55">
        <f>G53</f>
        <v>26780.7</v>
      </c>
    </row>
    <row r="53" spans="1:7" ht="64.5" customHeight="1">
      <c r="A53" s="10" t="s">
        <v>48</v>
      </c>
      <c r="B53" s="11" t="s">
        <v>51</v>
      </c>
      <c r="C53" s="11"/>
      <c r="D53" s="4">
        <f>D54</f>
        <v>0</v>
      </c>
      <c r="E53" s="4">
        <f>E54</f>
        <v>125543.1</v>
      </c>
      <c r="F53" s="13">
        <f>D53+E53</f>
        <v>125543.1</v>
      </c>
      <c r="G53" s="13">
        <f>G54</f>
        <v>26780.7</v>
      </c>
    </row>
    <row r="54" spans="1:7" ht="47.25">
      <c r="A54" s="10" t="s">
        <v>34</v>
      </c>
      <c r="B54" s="11" t="s">
        <v>51</v>
      </c>
      <c r="C54" s="11" t="s">
        <v>33</v>
      </c>
      <c r="D54" s="4"/>
      <c r="E54" s="4">
        <f>210470.69-84927.59</f>
        <v>125543.1</v>
      </c>
      <c r="F54" s="13">
        <f>D54+E54</f>
        <v>125543.1</v>
      </c>
      <c r="G54" s="13">
        <v>26780.7</v>
      </c>
    </row>
    <row r="55" spans="1:7" ht="63" customHeight="1">
      <c r="A55" s="10" t="s">
        <v>252</v>
      </c>
      <c r="B55" s="11" t="s">
        <v>52</v>
      </c>
      <c r="C55" s="11"/>
      <c r="D55" s="4">
        <f>D56</f>
        <v>62979.07</v>
      </c>
      <c r="E55" s="4">
        <f>E56</f>
        <v>0</v>
      </c>
      <c r="F55" s="55">
        <f>F56</f>
        <v>63529.7</v>
      </c>
      <c r="G55" s="55">
        <f>G56</f>
        <v>14167.3</v>
      </c>
    </row>
    <row r="56" spans="1:7" ht="47.25">
      <c r="A56" s="10" t="s">
        <v>34</v>
      </c>
      <c r="B56" s="11" t="s">
        <v>52</v>
      </c>
      <c r="C56" s="11" t="s">
        <v>33</v>
      </c>
      <c r="D56" s="4">
        <v>62979.07</v>
      </c>
      <c r="E56" s="4"/>
      <c r="F56" s="13">
        <v>63529.7</v>
      </c>
      <c r="G56" s="13">
        <v>14167.3</v>
      </c>
    </row>
    <row r="57" spans="1:7" ht="37.5" customHeight="1">
      <c r="A57" s="48" t="s">
        <v>49</v>
      </c>
      <c r="B57" s="41" t="s">
        <v>53</v>
      </c>
      <c r="C57" s="41"/>
      <c r="D57" s="40">
        <f>D59</f>
        <v>1961.93</v>
      </c>
      <c r="E57" s="40">
        <f>E59</f>
        <v>0</v>
      </c>
      <c r="F57" s="55">
        <f>F59+F58</f>
        <v>1961.94</v>
      </c>
      <c r="G57" s="55">
        <f>G59</f>
        <v>677.8</v>
      </c>
    </row>
    <row r="58" spans="1:7" ht="37.5" customHeight="1">
      <c r="A58" s="10" t="s">
        <v>41</v>
      </c>
      <c r="B58" s="11" t="s">
        <v>53</v>
      </c>
      <c r="C58" s="11" t="s">
        <v>42</v>
      </c>
      <c r="D58" s="4"/>
      <c r="E58" s="4"/>
      <c r="F58" s="13">
        <v>1124.6</v>
      </c>
      <c r="G58" s="13"/>
    </row>
    <row r="59" spans="1:7" ht="55.5" customHeight="1">
      <c r="A59" s="10" t="s">
        <v>34</v>
      </c>
      <c r="B59" s="11" t="s">
        <v>53</v>
      </c>
      <c r="C59" s="11" t="s">
        <v>33</v>
      </c>
      <c r="D59" s="4">
        <v>1961.93</v>
      </c>
      <c r="E59" s="4"/>
      <c r="F59" s="13">
        <v>837.34</v>
      </c>
      <c r="G59" s="13">
        <v>677.8</v>
      </c>
    </row>
    <row r="60" spans="1:7" ht="51.75" customHeight="1">
      <c r="A60" s="48" t="s">
        <v>248</v>
      </c>
      <c r="B60" s="41" t="s">
        <v>249</v>
      </c>
      <c r="C60" s="41"/>
      <c r="D60" s="40"/>
      <c r="E60" s="40">
        <f>E61</f>
        <v>2418</v>
      </c>
      <c r="F60" s="55">
        <f>F61</f>
        <v>2418</v>
      </c>
      <c r="G60" s="55">
        <f>G61</f>
        <v>314.1</v>
      </c>
    </row>
    <row r="61" spans="1:7" ht="47.25">
      <c r="A61" s="10" t="s">
        <v>34</v>
      </c>
      <c r="B61" s="11" t="s">
        <v>249</v>
      </c>
      <c r="C61" s="11" t="s">
        <v>33</v>
      </c>
      <c r="D61" s="4"/>
      <c r="E61" s="4">
        <v>2418</v>
      </c>
      <c r="F61" s="13">
        <f>D61+E61</f>
        <v>2418</v>
      </c>
      <c r="G61" s="13">
        <v>314.1</v>
      </c>
    </row>
    <row r="62" spans="1:7" ht="15.75">
      <c r="A62" s="48" t="s">
        <v>250</v>
      </c>
      <c r="B62" s="41" t="s">
        <v>251</v>
      </c>
      <c r="C62" s="41"/>
      <c r="D62" s="40"/>
      <c r="E62" s="40">
        <f>E64</f>
        <v>3237.88</v>
      </c>
      <c r="F62" s="55">
        <f>F64+F63</f>
        <v>4542.2</v>
      </c>
      <c r="G62" s="55">
        <f>G64</f>
        <v>1683.3</v>
      </c>
    </row>
    <row r="63" spans="1:7" ht="31.5">
      <c r="A63" s="10" t="s">
        <v>41</v>
      </c>
      <c r="B63" s="11" t="s">
        <v>294</v>
      </c>
      <c r="C63" s="11" t="s">
        <v>42</v>
      </c>
      <c r="D63" s="4"/>
      <c r="E63" s="4"/>
      <c r="F63" s="13">
        <v>1787.7</v>
      </c>
      <c r="G63" s="13"/>
    </row>
    <row r="64" spans="1:7" ht="47.25">
      <c r="A64" s="10" t="s">
        <v>34</v>
      </c>
      <c r="B64" s="11" t="s">
        <v>251</v>
      </c>
      <c r="C64" s="11" t="s">
        <v>33</v>
      </c>
      <c r="D64" s="4"/>
      <c r="E64" s="4">
        <v>3237.88</v>
      </c>
      <c r="F64" s="13">
        <v>2754.5</v>
      </c>
      <c r="G64" s="13">
        <v>1683.3</v>
      </c>
    </row>
    <row r="65" spans="1:7" ht="36.75" customHeight="1">
      <c r="A65" s="8" t="s">
        <v>236</v>
      </c>
      <c r="B65" s="56" t="s">
        <v>55</v>
      </c>
      <c r="C65" s="56"/>
      <c r="D65" s="9">
        <f>D66</f>
        <v>28545.1</v>
      </c>
      <c r="E65" s="9">
        <f>E66</f>
        <v>0</v>
      </c>
      <c r="F65" s="55">
        <f>F66</f>
        <v>28595.1</v>
      </c>
      <c r="G65" s="55">
        <f>G66</f>
        <v>6451.2</v>
      </c>
    </row>
    <row r="66" spans="1:7" ht="35.25" customHeight="1">
      <c r="A66" s="23" t="s">
        <v>54</v>
      </c>
      <c r="B66" s="24" t="s">
        <v>237</v>
      </c>
      <c r="C66" s="24"/>
      <c r="D66" s="25">
        <f>SUM(D67)</f>
        <v>28545.1</v>
      </c>
      <c r="E66" s="25">
        <f>SUM(E67)</f>
        <v>0</v>
      </c>
      <c r="F66" s="55">
        <f>F67</f>
        <v>28595.1</v>
      </c>
      <c r="G66" s="55">
        <f>G67</f>
        <v>6451.2</v>
      </c>
    </row>
    <row r="67" spans="1:7" ht="47.25" customHeight="1">
      <c r="A67" s="10" t="s">
        <v>56</v>
      </c>
      <c r="B67" s="11" t="s">
        <v>57</v>
      </c>
      <c r="C67" s="11"/>
      <c r="D67" s="4">
        <f>D68</f>
        <v>28545.1</v>
      </c>
      <c r="E67" s="4">
        <f>E68</f>
        <v>0</v>
      </c>
      <c r="F67" s="13">
        <f>F68</f>
        <v>28595.1</v>
      </c>
      <c r="G67" s="13">
        <f>G68</f>
        <v>6451.2</v>
      </c>
    </row>
    <row r="68" spans="1:7" ht="51.75" customHeight="1">
      <c r="A68" s="10" t="s">
        <v>34</v>
      </c>
      <c r="B68" s="11" t="s">
        <v>57</v>
      </c>
      <c r="C68" s="11" t="s">
        <v>33</v>
      </c>
      <c r="D68" s="4">
        <v>28545.1</v>
      </c>
      <c r="E68" s="4"/>
      <c r="F68" s="13">
        <v>28595.1</v>
      </c>
      <c r="G68" s="13">
        <v>6451.2</v>
      </c>
    </row>
    <row r="69" spans="1:7" ht="31.5">
      <c r="A69" s="5" t="s">
        <v>4</v>
      </c>
      <c r="B69" s="7" t="s">
        <v>72</v>
      </c>
      <c r="C69" s="7"/>
      <c r="D69" s="6">
        <f>D70+D74+D98+D104+D110+D82+D78+D120+D124</f>
        <v>14225.3</v>
      </c>
      <c r="E69" s="6">
        <f>E70+E74+E98+E104+E110+E82+E78+E120+E124</f>
        <v>22437.33</v>
      </c>
      <c r="F69" s="6">
        <f>F70+F74+F78+F82+F98+F104+F110+F120+F124</f>
        <v>36672.7</v>
      </c>
      <c r="G69" s="6">
        <f>G70+G74+G78+G82+G98+G104+G110+G120+G124</f>
        <v>5977.9</v>
      </c>
    </row>
    <row r="70" spans="1:7" ht="80.25" customHeight="1">
      <c r="A70" s="23" t="s">
        <v>44</v>
      </c>
      <c r="B70" s="24" t="s">
        <v>43</v>
      </c>
      <c r="C70" s="24"/>
      <c r="D70" s="25">
        <f>D71</f>
        <v>0</v>
      </c>
      <c r="E70" s="25">
        <f>E71</f>
        <v>1575.55</v>
      </c>
      <c r="F70" s="55">
        <f>F71</f>
        <v>1575.5</v>
      </c>
      <c r="G70" s="55">
        <f>G71</f>
        <v>252.1</v>
      </c>
    </row>
    <row r="71" spans="1:7" ht="63">
      <c r="A71" s="10" t="s">
        <v>90</v>
      </c>
      <c r="B71" s="11" t="s">
        <v>43</v>
      </c>
      <c r="C71" s="24"/>
      <c r="D71" s="4">
        <f>D72+D73</f>
        <v>0</v>
      </c>
      <c r="E71" s="4">
        <f>E72+E73</f>
        <v>1575.55</v>
      </c>
      <c r="F71" s="13">
        <f>F72+F73</f>
        <v>1575.5</v>
      </c>
      <c r="G71" s="13">
        <f>G72+G73</f>
        <v>252.1</v>
      </c>
    </row>
    <row r="72" spans="1:7" ht="100.5" customHeight="1">
      <c r="A72" s="10" t="s">
        <v>39</v>
      </c>
      <c r="B72" s="11" t="s">
        <v>43</v>
      </c>
      <c r="C72" s="11" t="s">
        <v>40</v>
      </c>
      <c r="D72" s="4"/>
      <c r="E72" s="4">
        <v>1460.55</v>
      </c>
      <c r="F72" s="13">
        <v>1460.5</v>
      </c>
      <c r="G72" s="13">
        <v>252.1</v>
      </c>
    </row>
    <row r="73" spans="1:7" ht="40.5" customHeight="1">
      <c r="A73" s="10" t="s">
        <v>41</v>
      </c>
      <c r="B73" s="11" t="s">
        <v>43</v>
      </c>
      <c r="C73" s="11" t="s">
        <v>42</v>
      </c>
      <c r="D73" s="4"/>
      <c r="E73" s="4">
        <v>115</v>
      </c>
      <c r="F73" s="13">
        <f>D73+E73</f>
        <v>115</v>
      </c>
      <c r="G73" s="13"/>
    </row>
    <row r="74" spans="1:7" ht="48.75" customHeight="1">
      <c r="A74" s="23" t="s">
        <v>37</v>
      </c>
      <c r="B74" s="24" t="s">
        <v>38</v>
      </c>
      <c r="C74" s="24"/>
      <c r="D74" s="25">
        <f>D75</f>
        <v>0</v>
      </c>
      <c r="E74" s="25">
        <f>E75</f>
        <v>681</v>
      </c>
      <c r="F74" s="55">
        <f>F75</f>
        <v>681</v>
      </c>
      <c r="G74" s="55">
        <f>G75</f>
        <v>170.1</v>
      </c>
    </row>
    <row r="75" spans="1:7" ht="90.75" customHeight="1">
      <c r="A75" s="10" t="s">
        <v>89</v>
      </c>
      <c r="B75" s="11" t="s">
        <v>38</v>
      </c>
      <c r="C75" s="11"/>
      <c r="D75" s="4">
        <f>D76+D77</f>
        <v>0</v>
      </c>
      <c r="E75" s="4">
        <f>E76+E77</f>
        <v>681</v>
      </c>
      <c r="F75" s="13">
        <f>F76+F77</f>
        <v>681</v>
      </c>
      <c r="G75" s="13">
        <f>G76+G77</f>
        <v>170.1</v>
      </c>
    </row>
    <row r="76" spans="1:7" ht="93" customHeight="1">
      <c r="A76" s="10" t="s">
        <v>39</v>
      </c>
      <c r="B76" s="11" t="s">
        <v>38</v>
      </c>
      <c r="C76" s="11" t="s">
        <v>40</v>
      </c>
      <c r="D76" s="4"/>
      <c r="E76" s="4">
        <v>499.4</v>
      </c>
      <c r="F76" s="13">
        <f aca="true" t="shared" si="3" ref="F76:F85">D76+E76</f>
        <v>499.4</v>
      </c>
      <c r="G76" s="13">
        <v>156.4</v>
      </c>
    </row>
    <row r="77" spans="1:7" ht="50.25" customHeight="1">
      <c r="A77" s="10" t="s">
        <v>41</v>
      </c>
      <c r="B77" s="11" t="s">
        <v>38</v>
      </c>
      <c r="C77" s="11" t="s">
        <v>42</v>
      </c>
      <c r="D77" s="4"/>
      <c r="E77" s="4">
        <v>181.6</v>
      </c>
      <c r="F77" s="13">
        <f t="shared" si="3"/>
        <v>181.6</v>
      </c>
      <c r="G77" s="13">
        <v>13.7</v>
      </c>
    </row>
    <row r="78" spans="1:7" ht="57.75" customHeight="1">
      <c r="A78" s="23" t="s">
        <v>144</v>
      </c>
      <c r="B78" s="24" t="s">
        <v>145</v>
      </c>
      <c r="C78" s="24"/>
      <c r="D78" s="25">
        <f>D79</f>
        <v>570</v>
      </c>
      <c r="E78" s="25">
        <f>E79</f>
        <v>0</v>
      </c>
      <c r="F78" s="55">
        <f t="shared" si="3"/>
        <v>570</v>
      </c>
      <c r="G78" s="55">
        <f>G79</f>
        <v>49.7</v>
      </c>
    </row>
    <row r="79" spans="1:7" ht="39.75" customHeight="1">
      <c r="A79" s="48" t="s">
        <v>143</v>
      </c>
      <c r="B79" s="11" t="s">
        <v>145</v>
      </c>
      <c r="C79" s="11"/>
      <c r="D79" s="4">
        <f>D80+D81</f>
        <v>570</v>
      </c>
      <c r="E79" s="4">
        <f>E80+E81</f>
        <v>0</v>
      </c>
      <c r="F79" s="13">
        <f t="shared" si="3"/>
        <v>570</v>
      </c>
      <c r="G79" s="13">
        <f>G80+G81</f>
        <v>49.7</v>
      </c>
    </row>
    <row r="80" spans="1:7" ht="39.75" customHeight="1">
      <c r="A80" s="10" t="s">
        <v>41</v>
      </c>
      <c r="B80" s="11" t="s">
        <v>145</v>
      </c>
      <c r="C80" s="11" t="s">
        <v>42</v>
      </c>
      <c r="D80" s="4">
        <v>370</v>
      </c>
      <c r="E80" s="4"/>
      <c r="F80" s="13">
        <v>337</v>
      </c>
      <c r="G80" s="13"/>
    </row>
    <row r="81" spans="1:7" ht="39.75" customHeight="1">
      <c r="A81" s="10" t="s">
        <v>80</v>
      </c>
      <c r="B81" s="11" t="s">
        <v>145</v>
      </c>
      <c r="C81" s="11" t="s">
        <v>82</v>
      </c>
      <c r="D81" s="4">
        <v>200</v>
      </c>
      <c r="E81" s="4"/>
      <c r="F81" s="13">
        <v>233</v>
      </c>
      <c r="G81" s="13">
        <v>49.7</v>
      </c>
    </row>
    <row r="82" spans="1:7" ht="51.75" customHeight="1">
      <c r="A82" s="45" t="s">
        <v>17</v>
      </c>
      <c r="B82" s="46" t="s">
        <v>138</v>
      </c>
      <c r="C82" s="46"/>
      <c r="D82" s="47">
        <f>D83</f>
        <v>7805.3</v>
      </c>
      <c r="E82" s="47">
        <f>E83</f>
        <v>0</v>
      </c>
      <c r="F82" s="55">
        <f>F83</f>
        <v>7794.3</v>
      </c>
      <c r="G82" s="55">
        <f>G83</f>
        <v>1433.3</v>
      </c>
    </row>
    <row r="83" spans="1:7" ht="51.75" customHeight="1">
      <c r="A83" s="42" t="s">
        <v>139</v>
      </c>
      <c r="B83" s="43" t="s">
        <v>140</v>
      </c>
      <c r="C83" s="43"/>
      <c r="D83" s="44">
        <f>D84+D86+D88+D90+D92+D94+D96</f>
        <v>7805.3</v>
      </c>
      <c r="E83" s="44">
        <f>E84+E86+E88+E90+E92+E94+E96</f>
        <v>0</v>
      </c>
      <c r="F83" s="13">
        <f>F84+F86+F88+F90+F92+F94+F96</f>
        <v>7794.3</v>
      </c>
      <c r="G83" s="13">
        <f>G84+G86+G88+G90+G92+G94+G96</f>
        <v>1433.3</v>
      </c>
    </row>
    <row r="84" spans="1:7" ht="163.5" customHeight="1">
      <c r="A84" s="48" t="s">
        <v>259</v>
      </c>
      <c r="B84" s="41" t="s">
        <v>140</v>
      </c>
      <c r="C84" s="41"/>
      <c r="D84" s="40">
        <f>D85</f>
        <v>2650.3</v>
      </c>
      <c r="E84" s="40">
        <f>E85</f>
        <v>0</v>
      </c>
      <c r="F84" s="55">
        <f t="shared" si="3"/>
        <v>2650.3</v>
      </c>
      <c r="G84" s="55">
        <f>G85</f>
        <v>617.3</v>
      </c>
    </row>
    <row r="85" spans="1:7" ht="31.5">
      <c r="A85" s="10" t="s">
        <v>80</v>
      </c>
      <c r="B85" s="11" t="s">
        <v>140</v>
      </c>
      <c r="C85" s="11" t="s">
        <v>82</v>
      </c>
      <c r="D85" s="4">
        <v>2650.3</v>
      </c>
      <c r="E85" s="4"/>
      <c r="F85" s="13">
        <f t="shared" si="3"/>
        <v>2650.3</v>
      </c>
      <c r="G85" s="13">
        <v>617.3</v>
      </c>
    </row>
    <row r="86" spans="1:7" ht="176.25" customHeight="1">
      <c r="A86" s="48" t="s">
        <v>253</v>
      </c>
      <c r="B86" s="41" t="s">
        <v>141</v>
      </c>
      <c r="C86" s="41"/>
      <c r="D86" s="40">
        <f>D87</f>
        <v>3400</v>
      </c>
      <c r="E86" s="40">
        <f>E87</f>
        <v>0</v>
      </c>
      <c r="F86" s="55">
        <f>F87</f>
        <v>3389</v>
      </c>
      <c r="G86" s="55">
        <f>G87</f>
        <v>525.7</v>
      </c>
    </row>
    <row r="87" spans="1:7" ht="31.5">
      <c r="A87" s="10" t="s">
        <v>80</v>
      </c>
      <c r="B87" s="11" t="s">
        <v>141</v>
      </c>
      <c r="C87" s="11" t="s">
        <v>82</v>
      </c>
      <c r="D87" s="4">
        <f>2000+150+100+150+100+100+350+450</f>
        <v>3400</v>
      </c>
      <c r="E87" s="4"/>
      <c r="F87" s="13">
        <v>3389</v>
      </c>
      <c r="G87" s="13">
        <v>525.7</v>
      </c>
    </row>
    <row r="88" spans="1:7" ht="129.75" customHeight="1">
      <c r="A88" s="48" t="s">
        <v>254</v>
      </c>
      <c r="B88" s="41" t="s">
        <v>142</v>
      </c>
      <c r="C88" s="41"/>
      <c r="D88" s="40">
        <f>D89</f>
        <v>1200</v>
      </c>
      <c r="E88" s="40">
        <f>E89</f>
        <v>0</v>
      </c>
      <c r="F88" s="55">
        <f>F89</f>
        <v>1200</v>
      </c>
      <c r="G88" s="55">
        <f>G89</f>
        <v>285</v>
      </c>
    </row>
    <row r="89" spans="1:7" ht="31.5">
      <c r="A89" s="10" t="s">
        <v>80</v>
      </c>
      <c r="B89" s="11" t="s">
        <v>142</v>
      </c>
      <c r="C89" s="11" t="s">
        <v>82</v>
      </c>
      <c r="D89" s="4">
        <v>1200</v>
      </c>
      <c r="E89" s="4"/>
      <c r="F89" s="13">
        <v>1200</v>
      </c>
      <c r="G89" s="13">
        <v>285</v>
      </c>
    </row>
    <row r="90" spans="1:7" ht="63.75" customHeight="1">
      <c r="A90" s="48" t="s">
        <v>255</v>
      </c>
      <c r="B90" s="41" t="s">
        <v>142</v>
      </c>
      <c r="C90" s="41"/>
      <c r="D90" s="40">
        <f>D91</f>
        <v>270</v>
      </c>
      <c r="E90" s="40">
        <f>E91</f>
        <v>0</v>
      </c>
      <c r="F90" s="55">
        <f>D90+E90</f>
        <v>270</v>
      </c>
      <c r="G90" s="55">
        <f>G91</f>
        <v>0</v>
      </c>
    </row>
    <row r="91" spans="1:7" ht="31.5">
      <c r="A91" s="10" t="s">
        <v>80</v>
      </c>
      <c r="B91" s="11" t="s">
        <v>142</v>
      </c>
      <c r="C91" s="11" t="s">
        <v>82</v>
      </c>
      <c r="D91" s="4">
        <v>270</v>
      </c>
      <c r="E91" s="4"/>
      <c r="F91" s="55">
        <f>D91+E91</f>
        <v>270</v>
      </c>
      <c r="G91" s="55"/>
    </row>
    <row r="92" spans="1:7" ht="48.75" customHeight="1">
      <c r="A92" s="49" t="s">
        <v>256</v>
      </c>
      <c r="B92" s="41" t="s">
        <v>146</v>
      </c>
      <c r="C92" s="41"/>
      <c r="D92" s="40">
        <f>D93</f>
        <v>200</v>
      </c>
      <c r="E92" s="40">
        <f>E93</f>
        <v>0</v>
      </c>
      <c r="F92" s="55">
        <f>D92+E92</f>
        <v>200</v>
      </c>
      <c r="G92" s="55">
        <f>G93</f>
        <v>0</v>
      </c>
    </row>
    <row r="93" spans="1:7" ht="31.5">
      <c r="A93" s="10" t="s">
        <v>80</v>
      </c>
      <c r="B93" s="11" t="s">
        <v>146</v>
      </c>
      <c r="C93" s="11" t="s">
        <v>82</v>
      </c>
      <c r="D93" s="4">
        <v>200</v>
      </c>
      <c r="E93" s="4"/>
      <c r="F93" s="55">
        <f>D93+E93</f>
        <v>200</v>
      </c>
      <c r="G93" s="55"/>
    </row>
    <row r="94" spans="1:7" ht="80.25" customHeight="1">
      <c r="A94" s="48" t="s">
        <v>233</v>
      </c>
      <c r="B94" s="41" t="s">
        <v>147</v>
      </c>
      <c r="C94" s="41"/>
      <c r="D94" s="40">
        <f>D95</f>
        <v>35</v>
      </c>
      <c r="E94" s="40">
        <f>E95</f>
        <v>0</v>
      </c>
      <c r="F94" s="55">
        <f>F95</f>
        <v>35</v>
      </c>
      <c r="G94" s="55">
        <f>G95</f>
        <v>5.3</v>
      </c>
    </row>
    <row r="95" spans="1:7" ht="31.5">
      <c r="A95" s="10" t="s">
        <v>80</v>
      </c>
      <c r="B95" s="11" t="s">
        <v>147</v>
      </c>
      <c r="C95" s="11" t="s">
        <v>82</v>
      </c>
      <c r="D95" s="4">
        <v>35</v>
      </c>
      <c r="E95" s="4"/>
      <c r="F95" s="13">
        <f>D95+E95</f>
        <v>35</v>
      </c>
      <c r="G95" s="13">
        <v>5.3</v>
      </c>
    </row>
    <row r="96" spans="1:7" ht="31.5">
      <c r="A96" s="48" t="s">
        <v>148</v>
      </c>
      <c r="B96" s="41" t="s">
        <v>149</v>
      </c>
      <c r="C96" s="41"/>
      <c r="D96" s="40">
        <f>D97</f>
        <v>50</v>
      </c>
      <c r="E96" s="40">
        <f>E97</f>
        <v>0</v>
      </c>
      <c r="F96" s="55">
        <f>D96+E96</f>
        <v>50</v>
      </c>
      <c r="G96" s="55">
        <f>G97</f>
        <v>0</v>
      </c>
    </row>
    <row r="97" spans="1:7" ht="31.5">
      <c r="A97" s="10" t="s">
        <v>80</v>
      </c>
      <c r="B97" s="11" t="s">
        <v>149</v>
      </c>
      <c r="C97" s="11" t="s">
        <v>82</v>
      </c>
      <c r="D97" s="4">
        <v>50</v>
      </c>
      <c r="E97" s="4"/>
      <c r="F97" s="13">
        <f>D97+E97</f>
        <v>50</v>
      </c>
      <c r="G97" s="13">
        <v>0</v>
      </c>
    </row>
    <row r="98" spans="1:7" ht="63">
      <c r="A98" s="26" t="s">
        <v>67</v>
      </c>
      <c r="B98" s="27" t="s">
        <v>68</v>
      </c>
      <c r="C98" s="27"/>
      <c r="D98" s="28">
        <f>D99</f>
        <v>0</v>
      </c>
      <c r="E98" s="28">
        <f>E99</f>
        <v>6901</v>
      </c>
      <c r="F98" s="55">
        <f>F99</f>
        <v>6901</v>
      </c>
      <c r="G98" s="55">
        <f>G99</f>
        <v>1718.5</v>
      </c>
    </row>
    <row r="99" spans="1:7" ht="47.25">
      <c r="A99" s="23" t="s">
        <v>69</v>
      </c>
      <c r="B99" s="24" t="s">
        <v>221</v>
      </c>
      <c r="C99" s="24"/>
      <c r="D99" s="25">
        <f>D100+D102</f>
        <v>0</v>
      </c>
      <c r="E99" s="25">
        <f>E100+E102</f>
        <v>6901</v>
      </c>
      <c r="F99" s="55">
        <f>F100+F102</f>
        <v>6901</v>
      </c>
      <c r="G99" s="55">
        <f>G100+G102</f>
        <v>1718.5</v>
      </c>
    </row>
    <row r="100" spans="1:7" ht="63">
      <c r="A100" s="48" t="s">
        <v>71</v>
      </c>
      <c r="B100" s="41" t="s">
        <v>70</v>
      </c>
      <c r="C100" s="41"/>
      <c r="D100" s="40">
        <f>D101</f>
        <v>0</v>
      </c>
      <c r="E100" s="40">
        <f>E101</f>
        <v>6659.43</v>
      </c>
      <c r="F100" s="55">
        <f>F101</f>
        <v>6659.4</v>
      </c>
      <c r="G100" s="55">
        <f>G101</f>
        <v>1664.9</v>
      </c>
    </row>
    <row r="101" spans="1:7" ht="47.25">
      <c r="A101" s="10" t="s">
        <v>34</v>
      </c>
      <c r="B101" s="11" t="s">
        <v>70</v>
      </c>
      <c r="C101" s="11" t="s">
        <v>33</v>
      </c>
      <c r="D101" s="4"/>
      <c r="E101" s="4">
        <v>6659.43</v>
      </c>
      <c r="F101" s="13">
        <v>6659.4</v>
      </c>
      <c r="G101" s="13">
        <v>1664.9</v>
      </c>
    </row>
    <row r="102" spans="1:7" ht="104.25" customHeight="1">
      <c r="A102" s="48" t="s">
        <v>78</v>
      </c>
      <c r="B102" s="41" t="s">
        <v>79</v>
      </c>
      <c r="C102" s="41"/>
      <c r="D102" s="40">
        <f>D103</f>
        <v>0</v>
      </c>
      <c r="E102" s="40">
        <f>E103</f>
        <v>241.57</v>
      </c>
      <c r="F102" s="55">
        <f>F103</f>
        <v>241.6</v>
      </c>
      <c r="G102" s="55">
        <f>G103</f>
        <v>53.6</v>
      </c>
    </row>
    <row r="103" spans="1:7" ht="98.25" customHeight="1">
      <c r="A103" s="10" t="s">
        <v>39</v>
      </c>
      <c r="B103" s="11" t="s">
        <v>79</v>
      </c>
      <c r="C103" s="11" t="s">
        <v>40</v>
      </c>
      <c r="D103" s="4"/>
      <c r="E103" s="4">
        <v>241.57</v>
      </c>
      <c r="F103" s="13">
        <v>241.6</v>
      </c>
      <c r="G103" s="13">
        <v>53.6</v>
      </c>
    </row>
    <row r="104" spans="1:7" ht="55.5" customHeight="1">
      <c r="A104" s="26" t="s">
        <v>73</v>
      </c>
      <c r="B104" s="27" t="s">
        <v>74</v>
      </c>
      <c r="C104" s="27"/>
      <c r="D104" s="28">
        <f>D105+D108</f>
        <v>0</v>
      </c>
      <c r="E104" s="28">
        <f>E105+E108</f>
        <v>9972.68</v>
      </c>
      <c r="F104" s="55">
        <f>F105+F108</f>
        <v>8857.9</v>
      </c>
      <c r="G104" s="55">
        <f>G105+G108</f>
        <v>2354.2</v>
      </c>
    </row>
    <row r="105" spans="1:7" ht="47.25">
      <c r="A105" s="23" t="s">
        <v>75</v>
      </c>
      <c r="B105" s="24" t="s">
        <v>76</v>
      </c>
      <c r="C105" s="24"/>
      <c r="D105" s="25">
        <f aca="true" t="shared" si="4" ref="D105:G106">D106</f>
        <v>0</v>
      </c>
      <c r="E105" s="25">
        <f t="shared" si="4"/>
        <v>1627.68</v>
      </c>
      <c r="F105" s="55">
        <f t="shared" si="4"/>
        <v>1627.7</v>
      </c>
      <c r="G105" s="55">
        <f t="shared" si="4"/>
        <v>342.2</v>
      </c>
    </row>
    <row r="106" spans="1:7" ht="108" customHeight="1">
      <c r="A106" s="48" t="s">
        <v>77</v>
      </c>
      <c r="B106" s="41" t="s">
        <v>76</v>
      </c>
      <c r="C106" s="41"/>
      <c r="D106" s="40">
        <f t="shared" si="4"/>
        <v>0</v>
      </c>
      <c r="E106" s="40">
        <f t="shared" si="4"/>
        <v>1627.68</v>
      </c>
      <c r="F106" s="55">
        <f t="shared" si="4"/>
        <v>1627.7</v>
      </c>
      <c r="G106" s="55">
        <f t="shared" si="4"/>
        <v>342.2</v>
      </c>
    </row>
    <row r="107" spans="1:7" ht="106.5" customHeight="1">
      <c r="A107" s="10" t="s">
        <v>39</v>
      </c>
      <c r="B107" s="11" t="s">
        <v>76</v>
      </c>
      <c r="C107" s="11" t="s">
        <v>40</v>
      </c>
      <c r="D107" s="4"/>
      <c r="E107" s="4">
        <v>1627.68</v>
      </c>
      <c r="F107" s="13">
        <v>1627.7</v>
      </c>
      <c r="G107" s="13">
        <v>342.2</v>
      </c>
    </row>
    <row r="108" spans="1:7" ht="97.5" customHeight="1">
      <c r="A108" s="48" t="s">
        <v>18</v>
      </c>
      <c r="B108" s="41" t="s">
        <v>81</v>
      </c>
      <c r="C108" s="41"/>
      <c r="D108" s="40">
        <f>D109</f>
        <v>0</v>
      </c>
      <c r="E108" s="40">
        <f>E109</f>
        <v>8345</v>
      </c>
      <c r="F108" s="55">
        <f>F109</f>
        <v>7230.2</v>
      </c>
      <c r="G108" s="55">
        <f>G109</f>
        <v>2012</v>
      </c>
    </row>
    <row r="109" spans="1:7" ht="41.25" customHeight="1">
      <c r="A109" s="10" t="s">
        <v>80</v>
      </c>
      <c r="B109" s="11" t="s">
        <v>81</v>
      </c>
      <c r="C109" s="11" t="s">
        <v>82</v>
      </c>
      <c r="D109" s="4"/>
      <c r="E109" s="4">
        <v>8345</v>
      </c>
      <c r="F109" s="13">
        <v>7230.2</v>
      </c>
      <c r="G109" s="13">
        <v>2012</v>
      </c>
    </row>
    <row r="110" spans="1:7" ht="42.75" customHeight="1">
      <c r="A110" s="26" t="s">
        <v>92</v>
      </c>
      <c r="B110" s="27" t="s">
        <v>95</v>
      </c>
      <c r="C110" s="27"/>
      <c r="D110" s="53">
        <f>D111+D116+D118</f>
        <v>3650</v>
      </c>
      <c r="E110" s="53">
        <f>E111+E116+E118</f>
        <v>3307.1000000000004</v>
      </c>
      <c r="F110" s="55">
        <f aca="true" t="shared" si="5" ref="F110:F133">D110+E110</f>
        <v>6957.1</v>
      </c>
      <c r="G110" s="55">
        <f>G111</f>
        <v>0</v>
      </c>
    </row>
    <row r="111" spans="1:7" ht="47.25">
      <c r="A111" s="23" t="s">
        <v>93</v>
      </c>
      <c r="B111" s="24" t="s">
        <v>224</v>
      </c>
      <c r="C111" s="24"/>
      <c r="D111" s="25">
        <f>D112+D114</f>
        <v>0</v>
      </c>
      <c r="E111" s="25">
        <f>E112+E114</f>
        <v>3307.1000000000004</v>
      </c>
      <c r="F111" s="55">
        <f t="shared" si="5"/>
        <v>3307.1000000000004</v>
      </c>
      <c r="G111" s="55">
        <f>G112+G114+G116+G119</f>
        <v>0</v>
      </c>
    </row>
    <row r="112" spans="1:7" ht="48" customHeight="1">
      <c r="A112" s="48" t="s">
        <v>150</v>
      </c>
      <c r="B112" s="41" t="s">
        <v>94</v>
      </c>
      <c r="C112" s="41"/>
      <c r="D112" s="40">
        <f>D113</f>
        <v>0</v>
      </c>
      <c r="E112" s="40">
        <f>E113</f>
        <v>1778.9</v>
      </c>
      <c r="F112" s="55">
        <f t="shared" si="5"/>
        <v>1778.9</v>
      </c>
      <c r="G112" s="55">
        <f>G113</f>
        <v>0</v>
      </c>
    </row>
    <row r="113" spans="1:7" ht="45" customHeight="1">
      <c r="A113" s="10" t="s">
        <v>41</v>
      </c>
      <c r="B113" s="11" t="s">
        <v>94</v>
      </c>
      <c r="C113" s="11" t="s">
        <v>42</v>
      </c>
      <c r="D113" s="4"/>
      <c r="E113" s="4">
        <v>1778.9</v>
      </c>
      <c r="F113" s="13">
        <f t="shared" si="5"/>
        <v>1778.9</v>
      </c>
      <c r="G113" s="13">
        <v>0</v>
      </c>
    </row>
    <row r="114" spans="1:7" ht="51" customHeight="1">
      <c r="A114" s="48" t="s">
        <v>222</v>
      </c>
      <c r="B114" s="41" t="s">
        <v>223</v>
      </c>
      <c r="C114" s="41"/>
      <c r="D114" s="40">
        <f>D115</f>
        <v>0</v>
      </c>
      <c r="E114" s="40">
        <f>E115</f>
        <v>1528.2</v>
      </c>
      <c r="F114" s="55">
        <f t="shared" si="5"/>
        <v>1528.2</v>
      </c>
      <c r="G114" s="55">
        <f>G115</f>
        <v>0</v>
      </c>
    </row>
    <row r="115" spans="1:7" ht="45.75" customHeight="1">
      <c r="A115" s="10" t="s">
        <v>41</v>
      </c>
      <c r="B115" s="11" t="s">
        <v>223</v>
      </c>
      <c r="C115" s="11" t="s">
        <v>42</v>
      </c>
      <c r="D115" s="4"/>
      <c r="E115" s="4">
        <v>1528.2</v>
      </c>
      <c r="F115" s="13">
        <f t="shared" si="5"/>
        <v>1528.2</v>
      </c>
      <c r="G115" s="13">
        <v>0</v>
      </c>
    </row>
    <row r="116" spans="1:7" ht="48.75" customHeight="1">
      <c r="A116" s="48" t="s">
        <v>151</v>
      </c>
      <c r="B116" s="41" t="s">
        <v>152</v>
      </c>
      <c r="C116" s="41"/>
      <c r="D116" s="40">
        <f>D117</f>
        <v>3250</v>
      </c>
      <c r="E116" s="40">
        <f>E117</f>
        <v>0</v>
      </c>
      <c r="F116" s="55">
        <f t="shared" si="5"/>
        <v>3250</v>
      </c>
      <c r="G116" s="55">
        <f>G117</f>
        <v>0</v>
      </c>
    </row>
    <row r="117" spans="1:7" ht="48.75" customHeight="1">
      <c r="A117" s="10" t="s">
        <v>41</v>
      </c>
      <c r="B117" s="11" t="s">
        <v>152</v>
      </c>
      <c r="C117" s="11" t="s">
        <v>42</v>
      </c>
      <c r="D117" s="4">
        <v>3250</v>
      </c>
      <c r="E117" s="4"/>
      <c r="F117" s="13">
        <f t="shared" si="5"/>
        <v>3250</v>
      </c>
      <c r="G117" s="13">
        <v>0</v>
      </c>
    </row>
    <row r="118" spans="1:7" ht="48.75" customHeight="1">
      <c r="A118" s="48" t="s">
        <v>153</v>
      </c>
      <c r="B118" s="41" t="s">
        <v>154</v>
      </c>
      <c r="C118" s="41"/>
      <c r="D118" s="40">
        <f>D119</f>
        <v>400</v>
      </c>
      <c r="E118" s="40">
        <f>E119</f>
        <v>0</v>
      </c>
      <c r="F118" s="55">
        <f t="shared" si="5"/>
        <v>400</v>
      </c>
      <c r="G118" s="55">
        <f>G119</f>
        <v>0</v>
      </c>
    </row>
    <row r="119" spans="1:7" ht="50.25" customHeight="1">
      <c r="A119" s="10" t="s">
        <v>41</v>
      </c>
      <c r="B119" s="11" t="s">
        <v>154</v>
      </c>
      <c r="C119" s="11" t="s">
        <v>42</v>
      </c>
      <c r="D119" s="4">
        <v>400</v>
      </c>
      <c r="E119" s="4"/>
      <c r="F119" s="13">
        <f t="shared" si="5"/>
        <v>400</v>
      </c>
      <c r="G119" s="13">
        <v>0</v>
      </c>
    </row>
    <row r="120" spans="1:7" ht="24" customHeight="1">
      <c r="A120" s="28" t="s">
        <v>5</v>
      </c>
      <c r="B120" s="27" t="s">
        <v>156</v>
      </c>
      <c r="C120" s="27"/>
      <c r="D120" s="28">
        <f>D122</f>
        <v>200</v>
      </c>
      <c r="E120" s="28">
        <f>E122</f>
        <v>0</v>
      </c>
      <c r="F120" s="55">
        <f t="shared" si="5"/>
        <v>200</v>
      </c>
      <c r="G120" s="55">
        <f>G121</f>
        <v>0</v>
      </c>
    </row>
    <row r="121" spans="1:7" ht="54" customHeight="1">
      <c r="A121" s="23" t="s">
        <v>155</v>
      </c>
      <c r="B121" s="24" t="s">
        <v>156</v>
      </c>
      <c r="C121" s="24"/>
      <c r="D121" s="25">
        <f>D122</f>
        <v>200</v>
      </c>
      <c r="E121" s="25">
        <f>E122</f>
        <v>0</v>
      </c>
      <c r="F121" s="55">
        <f t="shared" si="5"/>
        <v>200</v>
      </c>
      <c r="G121" s="55">
        <f>G122</f>
        <v>0</v>
      </c>
    </row>
    <row r="122" spans="1:7" ht="59.25" customHeight="1">
      <c r="A122" s="50" t="s">
        <v>19</v>
      </c>
      <c r="B122" s="41" t="s">
        <v>156</v>
      </c>
      <c r="C122" s="41"/>
      <c r="D122" s="40">
        <f>D123</f>
        <v>200</v>
      </c>
      <c r="E122" s="40">
        <f>E123</f>
        <v>0</v>
      </c>
      <c r="F122" s="55">
        <f t="shared" si="5"/>
        <v>200</v>
      </c>
      <c r="G122" s="55">
        <f>G123</f>
        <v>0</v>
      </c>
    </row>
    <row r="123" spans="1:7" ht="37.5" customHeight="1">
      <c r="A123" s="12" t="s">
        <v>41</v>
      </c>
      <c r="B123" s="11" t="s">
        <v>156</v>
      </c>
      <c r="C123" s="11" t="s">
        <v>82</v>
      </c>
      <c r="D123" s="4">
        <v>200</v>
      </c>
      <c r="E123" s="4"/>
      <c r="F123" s="13">
        <f t="shared" si="5"/>
        <v>200</v>
      </c>
      <c r="G123" s="13">
        <v>0</v>
      </c>
    </row>
    <row r="124" spans="1:7" ht="45" customHeight="1">
      <c r="A124" s="39" t="s">
        <v>157</v>
      </c>
      <c r="B124" s="27" t="s">
        <v>159</v>
      </c>
      <c r="C124" s="27"/>
      <c r="D124" s="28">
        <f aca="true" t="shared" si="6" ref="D124:E126">D125</f>
        <v>2000</v>
      </c>
      <c r="E124" s="28">
        <f t="shared" si="6"/>
        <v>0</v>
      </c>
      <c r="F124" s="55">
        <f>F125+F128</f>
        <v>3135.9</v>
      </c>
      <c r="G124" s="55">
        <f>G125</f>
        <v>0</v>
      </c>
    </row>
    <row r="125" spans="1:7" ht="45.75" customHeight="1">
      <c r="A125" s="52" t="s">
        <v>158</v>
      </c>
      <c r="B125" s="24" t="s">
        <v>159</v>
      </c>
      <c r="C125" s="24"/>
      <c r="D125" s="25">
        <f t="shared" si="6"/>
        <v>2000</v>
      </c>
      <c r="E125" s="25">
        <f t="shared" si="6"/>
        <v>0</v>
      </c>
      <c r="F125" s="55">
        <f t="shared" si="5"/>
        <v>2000</v>
      </c>
      <c r="G125" s="55">
        <f>G126</f>
        <v>0</v>
      </c>
    </row>
    <row r="126" spans="1:7" ht="62.25" customHeight="1">
      <c r="A126" s="50" t="s">
        <v>225</v>
      </c>
      <c r="B126" s="41" t="s">
        <v>159</v>
      </c>
      <c r="C126" s="24"/>
      <c r="D126" s="40">
        <f t="shared" si="6"/>
        <v>2000</v>
      </c>
      <c r="E126" s="40">
        <f t="shared" si="6"/>
        <v>0</v>
      </c>
      <c r="F126" s="55">
        <f t="shared" si="5"/>
        <v>2000</v>
      </c>
      <c r="G126" s="55">
        <f>G127</f>
        <v>0</v>
      </c>
    </row>
    <row r="127" spans="1:7" ht="48" customHeight="1">
      <c r="A127" s="12" t="s">
        <v>80</v>
      </c>
      <c r="B127" s="11" t="s">
        <v>159</v>
      </c>
      <c r="C127" s="11" t="s">
        <v>82</v>
      </c>
      <c r="D127" s="4">
        <v>2000</v>
      </c>
      <c r="E127" s="4"/>
      <c r="F127" s="13">
        <f t="shared" si="5"/>
        <v>2000</v>
      </c>
      <c r="G127" s="13">
        <v>0</v>
      </c>
    </row>
    <row r="128" spans="1:7" ht="48" customHeight="1">
      <c r="A128" s="50" t="s">
        <v>295</v>
      </c>
      <c r="B128" s="41" t="s">
        <v>265</v>
      </c>
      <c r="C128" s="41"/>
      <c r="D128" s="40"/>
      <c r="E128" s="40"/>
      <c r="F128" s="55">
        <f>F129</f>
        <v>1135.9</v>
      </c>
      <c r="G128" s="55"/>
    </row>
    <row r="129" spans="1:7" ht="48" customHeight="1">
      <c r="A129" s="12" t="s">
        <v>80</v>
      </c>
      <c r="B129" s="11" t="s">
        <v>265</v>
      </c>
      <c r="C129" s="11" t="s">
        <v>82</v>
      </c>
      <c r="D129" s="4"/>
      <c r="E129" s="4"/>
      <c r="F129" s="13">
        <v>1135.9</v>
      </c>
      <c r="G129" s="13"/>
    </row>
    <row r="130" spans="1:7" ht="42" customHeight="1">
      <c r="A130" s="5" t="s">
        <v>6</v>
      </c>
      <c r="B130" s="7" t="s">
        <v>162</v>
      </c>
      <c r="C130" s="7"/>
      <c r="D130" s="15">
        <f>D131+D134+D137+D140+D143</f>
        <v>54165.2</v>
      </c>
      <c r="E130" s="15">
        <f>E131+E134+E137+E140+E143</f>
        <v>0</v>
      </c>
      <c r="F130" s="6">
        <f>F131+F134+F137+F140+F143+F146</f>
        <v>55597.799999999996</v>
      </c>
      <c r="G130" s="6">
        <f>G131+G134+G137+G140+G143</f>
        <v>14645.7</v>
      </c>
    </row>
    <row r="131" spans="1:7" ht="72" customHeight="1">
      <c r="A131" s="23" t="s">
        <v>160</v>
      </c>
      <c r="B131" s="24" t="s">
        <v>165</v>
      </c>
      <c r="C131" s="24"/>
      <c r="D131" s="30">
        <f>D132</f>
        <v>13864.6</v>
      </c>
      <c r="E131" s="30">
        <f>E132</f>
        <v>0</v>
      </c>
      <c r="F131" s="55">
        <f t="shared" si="5"/>
        <v>13864.6</v>
      </c>
      <c r="G131" s="55">
        <f>G132</f>
        <v>3105.6</v>
      </c>
    </row>
    <row r="132" spans="1:7" ht="45.75" customHeight="1">
      <c r="A132" s="48" t="s">
        <v>161</v>
      </c>
      <c r="B132" s="41" t="s">
        <v>165</v>
      </c>
      <c r="C132" s="41"/>
      <c r="D132" s="51">
        <f>D133</f>
        <v>13864.6</v>
      </c>
      <c r="E132" s="51">
        <f>E133</f>
        <v>0</v>
      </c>
      <c r="F132" s="55">
        <f t="shared" si="5"/>
        <v>13864.6</v>
      </c>
      <c r="G132" s="55">
        <f>G133</f>
        <v>3105.6</v>
      </c>
    </row>
    <row r="133" spans="1:7" ht="66" customHeight="1">
      <c r="A133" s="10" t="s">
        <v>34</v>
      </c>
      <c r="B133" s="11" t="s">
        <v>165</v>
      </c>
      <c r="C133" s="11" t="s">
        <v>33</v>
      </c>
      <c r="D133" s="16">
        <f>11425+2439.6</f>
        <v>13864.6</v>
      </c>
      <c r="E133" s="16"/>
      <c r="F133" s="13">
        <f t="shared" si="5"/>
        <v>13864.6</v>
      </c>
      <c r="G133" s="13">
        <v>3105.6</v>
      </c>
    </row>
    <row r="134" spans="1:7" ht="68.25" customHeight="1">
      <c r="A134" s="23" t="s">
        <v>163</v>
      </c>
      <c r="B134" s="24" t="s">
        <v>164</v>
      </c>
      <c r="C134" s="24"/>
      <c r="D134" s="30">
        <f aca="true" t="shared" si="7" ref="D134:G135">D135</f>
        <v>35069.7</v>
      </c>
      <c r="E134" s="30">
        <f t="shared" si="7"/>
        <v>0</v>
      </c>
      <c r="F134" s="55">
        <f t="shared" si="7"/>
        <v>35269.7</v>
      </c>
      <c r="G134" s="55">
        <f t="shared" si="7"/>
        <v>9862.6</v>
      </c>
    </row>
    <row r="135" spans="1:7" ht="42" customHeight="1">
      <c r="A135" s="48" t="s">
        <v>166</v>
      </c>
      <c r="B135" s="41" t="s">
        <v>164</v>
      </c>
      <c r="C135" s="41"/>
      <c r="D135" s="51">
        <f t="shared" si="7"/>
        <v>35069.7</v>
      </c>
      <c r="E135" s="51">
        <f t="shared" si="7"/>
        <v>0</v>
      </c>
      <c r="F135" s="55">
        <f t="shared" si="7"/>
        <v>35269.7</v>
      </c>
      <c r="G135" s="55">
        <f t="shared" si="7"/>
        <v>9862.6</v>
      </c>
    </row>
    <row r="136" spans="1:7" ht="60.75" customHeight="1">
      <c r="A136" s="10" t="s">
        <v>34</v>
      </c>
      <c r="B136" s="11" t="s">
        <v>164</v>
      </c>
      <c r="C136" s="11" t="s">
        <v>33</v>
      </c>
      <c r="D136" s="16">
        <f>31652+3417.7</f>
        <v>35069.7</v>
      </c>
      <c r="E136" s="16"/>
      <c r="F136" s="13">
        <v>35269.7</v>
      </c>
      <c r="G136" s="13">
        <v>9862.6</v>
      </c>
    </row>
    <row r="137" spans="1:7" ht="62.25" customHeight="1">
      <c r="A137" s="23" t="s">
        <v>167</v>
      </c>
      <c r="B137" s="24" t="s">
        <v>169</v>
      </c>
      <c r="C137" s="24"/>
      <c r="D137" s="30">
        <f aca="true" t="shared" si="8" ref="D137:G138">D138</f>
        <v>4030.9</v>
      </c>
      <c r="E137" s="30">
        <f t="shared" si="8"/>
        <v>0</v>
      </c>
      <c r="F137" s="55">
        <f t="shared" si="8"/>
        <v>4050.9</v>
      </c>
      <c r="G137" s="55">
        <f t="shared" si="8"/>
        <v>964</v>
      </c>
    </row>
    <row r="138" spans="1:7" ht="42.75" customHeight="1">
      <c r="A138" s="48" t="s">
        <v>168</v>
      </c>
      <c r="B138" s="41" t="s">
        <v>169</v>
      </c>
      <c r="C138" s="41"/>
      <c r="D138" s="51">
        <f t="shared" si="8"/>
        <v>4030.9</v>
      </c>
      <c r="E138" s="51">
        <f t="shared" si="8"/>
        <v>0</v>
      </c>
      <c r="F138" s="55">
        <f t="shared" si="8"/>
        <v>4050.9</v>
      </c>
      <c r="G138" s="55">
        <f t="shared" si="8"/>
        <v>964</v>
      </c>
    </row>
    <row r="139" spans="1:7" ht="63" customHeight="1">
      <c r="A139" s="10" t="s">
        <v>34</v>
      </c>
      <c r="B139" s="11" t="s">
        <v>169</v>
      </c>
      <c r="C139" s="11" t="s">
        <v>33</v>
      </c>
      <c r="D139" s="16">
        <f>3000+1030.9</f>
        <v>4030.9</v>
      </c>
      <c r="E139" s="16"/>
      <c r="F139" s="13">
        <v>4050.9</v>
      </c>
      <c r="G139" s="13">
        <v>964</v>
      </c>
    </row>
    <row r="140" spans="1:7" ht="54" customHeight="1">
      <c r="A140" s="23" t="s">
        <v>170</v>
      </c>
      <c r="B140" s="24" t="s">
        <v>171</v>
      </c>
      <c r="C140" s="24"/>
      <c r="D140" s="25">
        <f aca="true" t="shared" si="9" ref="D140:G141">D141</f>
        <v>420</v>
      </c>
      <c r="E140" s="25">
        <f t="shared" si="9"/>
        <v>0</v>
      </c>
      <c r="F140" s="55">
        <f t="shared" si="9"/>
        <v>1515.9</v>
      </c>
      <c r="G140" s="55">
        <f t="shared" si="9"/>
        <v>488.3</v>
      </c>
    </row>
    <row r="141" spans="1:7" s="2" customFormat="1" ht="46.5" customHeight="1">
      <c r="A141" s="48" t="s">
        <v>14</v>
      </c>
      <c r="B141" s="41" t="s">
        <v>171</v>
      </c>
      <c r="C141" s="41"/>
      <c r="D141" s="40">
        <f t="shared" si="9"/>
        <v>420</v>
      </c>
      <c r="E141" s="40">
        <f t="shared" si="9"/>
        <v>0</v>
      </c>
      <c r="F141" s="55">
        <f t="shared" si="9"/>
        <v>1515.9</v>
      </c>
      <c r="G141" s="55">
        <f t="shared" si="9"/>
        <v>488.3</v>
      </c>
    </row>
    <row r="142" spans="1:7" s="2" customFormat="1" ht="44.25" customHeight="1">
      <c r="A142" s="10" t="s">
        <v>41</v>
      </c>
      <c r="B142" s="11" t="s">
        <v>171</v>
      </c>
      <c r="C142" s="11" t="s">
        <v>42</v>
      </c>
      <c r="D142" s="4">
        <v>420</v>
      </c>
      <c r="E142" s="4"/>
      <c r="F142" s="13">
        <v>1515.9</v>
      </c>
      <c r="G142" s="13">
        <v>488.3</v>
      </c>
    </row>
    <row r="143" spans="1:7" s="2" customFormat="1" ht="44.25" customHeight="1">
      <c r="A143" s="23" t="s">
        <v>189</v>
      </c>
      <c r="B143" s="24" t="s">
        <v>191</v>
      </c>
      <c r="C143" s="24"/>
      <c r="D143" s="25">
        <f aca="true" t="shared" si="10" ref="D143:G144">D144</f>
        <v>780</v>
      </c>
      <c r="E143" s="25">
        <f t="shared" si="10"/>
        <v>0</v>
      </c>
      <c r="F143" s="55">
        <f t="shared" si="10"/>
        <v>780</v>
      </c>
      <c r="G143" s="55">
        <f t="shared" si="10"/>
        <v>225.2</v>
      </c>
    </row>
    <row r="144" spans="1:7" s="2" customFormat="1" ht="44.25" customHeight="1">
      <c r="A144" s="48" t="s">
        <v>190</v>
      </c>
      <c r="B144" s="41" t="s">
        <v>191</v>
      </c>
      <c r="C144" s="41"/>
      <c r="D144" s="40">
        <f t="shared" si="10"/>
        <v>780</v>
      </c>
      <c r="E144" s="40">
        <f t="shared" si="10"/>
        <v>0</v>
      </c>
      <c r="F144" s="55">
        <f t="shared" si="10"/>
        <v>780</v>
      </c>
      <c r="G144" s="55">
        <f t="shared" si="10"/>
        <v>225.2</v>
      </c>
    </row>
    <row r="145" spans="1:7" s="2" customFormat="1" ht="45" customHeight="1">
      <c r="A145" s="10" t="s">
        <v>41</v>
      </c>
      <c r="B145" s="11" t="s">
        <v>191</v>
      </c>
      <c r="C145" s="11" t="s">
        <v>42</v>
      </c>
      <c r="D145" s="4">
        <v>780</v>
      </c>
      <c r="E145" s="4"/>
      <c r="F145" s="13">
        <f>D145+E145</f>
        <v>780</v>
      </c>
      <c r="G145" s="13">
        <v>225.2</v>
      </c>
    </row>
    <row r="146" spans="1:7" s="2" customFormat="1" ht="45" customHeight="1">
      <c r="A146" s="48" t="s">
        <v>266</v>
      </c>
      <c r="B146" s="41" t="s">
        <v>296</v>
      </c>
      <c r="C146" s="41"/>
      <c r="D146" s="40"/>
      <c r="E146" s="40"/>
      <c r="F146" s="55">
        <f>F147</f>
        <v>116.7</v>
      </c>
      <c r="G146" s="55">
        <f>G147</f>
        <v>0</v>
      </c>
    </row>
    <row r="147" spans="1:7" s="2" customFormat="1" ht="45" customHeight="1">
      <c r="A147" s="10" t="s">
        <v>41</v>
      </c>
      <c r="B147" s="11" t="s">
        <v>296</v>
      </c>
      <c r="C147" s="11" t="s">
        <v>42</v>
      </c>
      <c r="D147" s="4"/>
      <c r="E147" s="4"/>
      <c r="F147" s="13">
        <v>116.7</v>
      </c>
      <c r="G147" s="13">
        <v>0</v>
      </c>
    </row>
    <row r="148" spans="1:7" ht="43.5" customHeight="1">
      <c r="A148" s="5" t="s">
        <v>13</v>
      </c>
      <c r="B148" s="7" t="s">
        <v>65</v>
      </c>
      <c r="C148" s="7"/>
      <c r="D148" s="15">
        <f>D149+D154+D166</f>
        <v>75378.26000000001</v>
      </c>
      <c r="E148" s="15">
        <f>E149+E154+E166+E171</f>
        <v>13000.22</v>
      </c>
      <c r="F148" s="15">
        <f>F149+F154+F166+F171+F152</f>
        <v>122747.29999999999</v>
      </c>
      <c r="G148" s="15">
        <f>G149+G154+G166+G171+G152</f>
        <v>17138.100000000002</v>
      </c>
    </row>
    <row r="149" spans="1:7" ht="41.25" customHeight="1">
      <c r="A149" s="23" t="s">
        <v>175</v>
      </c>
      <c r="B149" s="24" t="s">
        <v>83</v>
      </c>
      <c r="C149" s="24"/>
      <c r="D149" s="30">
        <f>D150</f>
        <v>2000</v>
      </c>
      <c r="E149" s="30">
        <f>E150</f>
        <v>0</v>
      </c>
      <c r="F149" s="62">
        <f>F150</f>
        <v>2000</v>
      </c>
      <c r="G149" s="62">
        <f>G150</f>
        <v>0</v>
      </c>
    </row>
    <row r="150" spans="1:7" ht="60" customHeight="1">
      <c r="A150" s="48" t="s">
        <v>196</v>
      </c>
      <c r="B150" s="41" t="s">
        <v>173</v>
      </c>
      <c r="C150" s="41"/>
      <c r="D150" s="51">
        <f>D151</f>
        <v>2000</v>
      </c>
      <c r="E150" s="51">
        <f>E151</f>
        <v>0</v>
      </c>
      <c r="F150" s="55">
        <f>D150+E150</f>
        <v>2000</v>
      </c>
      <c r="G150" s="55">
        <f>G151</f>
        <v>0</v>
      </c>
    </row>
    <row r="151" spans="1:7" ht="45" customHeight="1">
      <c r="A151" s="10" t="s">
        <v>41</v>
      </c>
      <c r="B151" s="11" t="s">
        <v>173</v>
      </c>
      <c r="C151" s="11" t="s">
        <v>42</v>
      </c>
      <c r="D151" s="16">
        <v>2000</v>
      </c>
      <c r="E151" s="16"/>
      <c r="F151" s="13">
        <f>D151+E151</f>
        <v>2000</v>
      </c>
      <c r="G151" s="13">
        <v>0</v>
      </c>
    </row>
    <row r="152" spans="1:7" ht="29.25" customHeight="1">
      <c r="A152" s="48" t="s">
        <v>277</v>
      </c>
      <c r="B152" s="41" t="s">
        <v>278</v>
      </c>
      <c r="C152" s="41"/>
      <c r="D152" s="51"/>
      <c r="E152" s="51"/>
      <c r="F152" s="55">
        <f>F153</f>
        <v>303</v>
      </c>
      <c r="G152" s="55">
        <f>G153</f>
        <v>295.5</v>
      </c>
    </row>
    <row r="153" spans="1:7" ht="45" customHeight="1">
      <c r="A153" s="10" t="s">
        <v>41</v>
      </c>
      <c r="B153" s="11" t="s">
        <v>278</v>
      </c>
      <c r="C153" s="11" t="s">
        <v>42</v>
      </c>
      <c r="D153" s="16"/>
      <c r="E153" s="16"/>
      <c r="F153" s="13">
        <v>303</v>
      </c>
      <c r="G153" s="13">
        <v>295.5</v>
      </c>
    </row>
    <row r="154" spans="1:7" ht="63.75" customHeight="1">
      <c r="A154" s="23" t="s">
        <v>66</v>
      </c>
      <c r="B154" s="24" t="s">
        <v>176</v>
      </c>
      <c r="C154" s="24"/>
      <c r="D154" s="30">
        <f>D155+D157+D159+D161+D163</f>
        <v>58878.26</v>
      </c>
      <c r="E154" s="30">
        <f>E155+E157+E159+E161+E163</f>
        <v>3000.22</v>
      </c>
      <c r="F154" s="55">
        <f>F155+F157+F159+F161+F163</f>
        <v>65883.8</v>
      </c>
      <c r="G154" s="55">
        <f>G155+G157+G159+G161+G163</f>
        <v>15460.3</v>
      </c>
    </row>
    <row r="155" spans="1:7" ht="42.75" customHeight="1">
      <c r="A155" s="48" t="s">
        <v>227</v>
      </c>
      <c r="B155" s="41" t="s">
        <v>228</v>
      </c>
      <c r="C155" s="41"/>
      <c r="D155" s="51">
        <f>D156</f>
        <v>0</v>
      </c>
      <c r="E155" s="51">
        <f>E156</f>
        <v>3000</v>
      </c>
      <c r="F155" s="55">
        <f>F156</f>
        <v>3000</v>
      </c>
      <c r="G155" s="55">
        <f>G156</f>
        <v>0</v>
      </c>
    </row>
    <row r="156" spans="1:7" ht="40.5" customHeight="1">
      <c r="A156" s="10" t="s">
        <v>41</v>
      </c>
      <c r="B156" s="11" t="s">
        <v>228</v>
      </c>
      <c r="C156" s="11" t="s">
        <v>42</v>
      </c>
      <c r="D156" s="16"/>
      <c r="E156" s="16">
        <v>3000</v>
      </c>
      <c r="F156" s="13">
        <f>D156+E156</f>
        <v>3000</v>
      </c>
      <c r="G156" s="13">
        <v>0</v>
      </c>
    </row>
    <row r="157" spans="1:7" ht="93" customHeight="1">
      <c r="A157" s="48" t="s">
        <v>10</v>
      </c>
      <c r="B157" s="41" t="s">
        <v>177</v>
      </c>
      <c r="C157" s="41"/>
      <c r="D157" s="51">
        <f>D158</f>
        <v>0</v>
      </c>
      <c r="E157" s="51">
        <f>E158</f>
        <v>0.22</v>
      </c>
      <c r="F157" s="55">
        <f>F158</f>
        <v>0.2</v>
      </c>
      <c r="G157" s="55">
        <f>G158</f>
        <v>0</v>
      </c>
    </row>
    <row r="158" spans="1:7" ht="38.25" customHeight="1">
      <c r="A158" s="10" t="s">
        <v>41</v>
      </c>
      <c r="B158" s="11" t="s">
        <v>177</v>
      </c>
      <c r="C158" s="11" t="s">
        <v>42</v>
      </c>
      <c r="D158" s="16"/>
      <c r="E158" s="16">
        <v>0.22</v>
      </c>
      <c r="F158" s="13">
        <v>0.2</v>
      </c>
      <c r="G158" s="13">
        <v>0</v>
      </c>
    </row>
    <row r="159" spans="1:7" ht="58.5" customHeight="1">
      <c r="A159" s="48" t="s">
        <v>172</v>
      </c>
      <c r="B159" s="41" t="s">
        <v>178</v>
      </c>
      <c r="C159" s="41"/>
      <c r="D159" s="51">
        <f>D160</f>
        <v>31100</v>
      </c>
      <c r="E159" s="51">
        <f>E160</f>
        <v>0</v>
      </c>
      <c r="F159" s="55">
        <f>F160</f>
        <v>35105.3</v>
      </c>
      <c r="G159" s="55">
        <f>G160</f>
        <v>10301.6</v>
      </c>
    </row>
    <row r="160" spans="1:7" ht="35.25" customHeight="1">
      <c r="A160" s="10" t="s">
        <v>41</v>
      </c>
      <c r="B160" s="11" t="s">
        <v>178</v>
      </c>
      <c r="C160" s="11" t="s">
        <v>42</v>
      </c>
      <c r="D160" s="16">
        <f>16500+4400+7000+500+2700</f>
        <v>31100</v>
      </c>
      <c r="E160" s="16"/>
      <c r="F160" s="13">
        <v>35105.3</v>
      </c>
      <c r="G160" s="13">
        <v>10301.6</v>
      </c>
    </row>
    <row r="161" spans="1:7" ht="40.5" customHeight="1">
      <c r="A161" s="48" t="s">
        <v>174</v>
      </c>
      <c r="B161" s="41" t="s">
        <v>179</v>
      </c>
      <c r="C161" s="41"/>
      <c r="D161" s="51">
        <f>D162</f>
        <v>12500</v>
      </c>
      <c r="E161" s="51">
        <f>E162</f>
        <v>0</v>
      </c>
      <c r="F161" s="55">
        <f>D161+E161</f>
        <v>12500</v>
      </c>
      <c r="G161" s="55">
        <f>G162</f>
        <v>2000</v>
      </c>
    </row>
    <row r="162" spans="1:7" ht="36" customHeight="1">
      <c r="A162" s="10" t="s">
        <v>41</v>
      </c>
      <c r="B162" s="11" t="s">
        <v>179</v>
      </c>
      <c r="C162" s="11" t="s">
        <v>42</v>
      </c>
      <c r="D162" s="16">
        <v>12500</v>
      </c>
      <c r="E162" s="16"/>
      <c r="F162" s="13">
        <f>D162+E162</f>
        <v>12500</v>
      </c>
      <c r="G162" s="13">
        <v>2000</v>
      </c>
    </row>
    <row r="163" spans="1:7" ht="45" customHeight="1">
      <c r="A163" s="48" t="s">
        <v>261</v>
      </c>
      <c r="B163" s="41" t="s">
        <v>239</v>
      </c>
      <c r="C163" s="41"/>
      <c r="D163" s="51">
        <f>D164+D165</f>
        <v>15278.26</v>
      </c>
      <c r="E163" s="51">
        <f>E164+E165</f>
        <v>0</v>
      </c>
      <c r="F163" s="55">
        <f>F164+F165</f>
        <v>15278.300000000001</v>
      </c>
      <c r="G163" s="55">
        <f>G164+G165</f>
        <v>3158.7</v>
      </c>
    </row>
    <row r="164" spans="1:7" ht="111.75" customHeight="1">
      <c r="A164" s="10" t="s">
        <v>39</v>
      </c>
      <c r="B164" s="11" t="s">
        <v>239</v>
      </c>
      <c r="C164" s="11" t="s">
        <v>40</v>
      </c>
      <c r="D164" s="16">
        <v>9425.66</v>
      </c>
      <c r="E164" s="16"/>
      <c r="F164" s="13">
        <v>12241.7</v>
      </c>
      <c r="G164" s="13">
        <v>2631.6</v>
      </c>
    </row>
    <row r="165" spans="1:7" ht="43.5" customHeight="1">
      <c r="A165" s="10" t="s">
        <v>41</v>
      </c>
      <c r="B165" s="11" t="s">
        <v>239</v>
      </c>
      <c r="C165" s="11" t="s">
        <v>42</v>
      </c>
      <c r="D165" s="16">
        <v>5852.6</v>
      </c>
      <c r="E165" s="16"/>
      <c r="F165" s="13">
        <v>3036.6</v>
      </c>
      <c r="G165" s="13">
        <v>527.1</v>
      </c>
    </row>
    <row r="166" spans="1:7" ht="48.75" customHeight="1">
      <c r="A166" s="26" t="s">
        <v>180</v>
      </c>
      <c r="B166" s="27" t="s">
        <v>182</v>
      </c>
      <c r="C166" s="27"/>
      <c r="D166" s="29">
        <f aca="true" t="shared" si="11" ref="D166:E168">D167</f>
        <v>14500</v>
      </c>
      <c r="E166" s="29">
        <f t="shared" si="11"/>
        <v>0</v>
      </c>
      <c r="F166" s="55">
        <f>F167</f>
        <v>15572.4</v>
      </c>
      <c r="G166" s="55">
        <f>G167</f>
        <v>1072.4</v>
      </c>
    </row>
    <row r="167" spans="1:7" ht="63.75" customHeight="1">
      <c r="A167" s="23" t="s">
        <v>181</v>
      </c>
      <c r="B167" s="24" t="s">
        <v>183</v>
      </c>
      <c r="C167" s="24"/>
      <c r="D167" s="30">
        <f t="shared" si="11"/>
        <v>14500</v>
      </c>
      <c r="E167" s="30">
        <f t="shared" si="11"/>
        <v>0</v>
      </c>
      <c r="F167" s="55">
        <f>F168</f>
        <v>15572.4</v>
      </c>
      <c r="G167" s="55">
        <f>G168</f>
        <v>1072.4</v>
      </c>
    </row>
    <row r="168" spans="1:7" ht="69.75" customHeight="1">
      <c r="A168" s="48" t="s">
        <v>12</v>
      </c>
      <c r="B168" s="41" t="s">
        <v>183</v>
      </c>
      <c r="C168" s="41"/>
      <c r="D168" s="51">
        <f t="shared" si="11"/>
        <v>14500</v>
      </c>
      <c r="E168" s="51">
        <f t="shared" si="11"/>
        <v>0</v>
      </c>
      <c r="F168" s="55">
        <f>F169+F170</f>
        <v>15572.4</v>
      </c>
      <c r="G168" s="55">
        <f>G169+G170</f>
        <v>1072.4</v>
      </c>
    </row>
    <row r="169" spans="1:7" ht="39.75" customHeight="1">
      <c r="A169" s="10" t="s">
        <v>41</v>
      </c>
      <c r="B169" s="11" t="s">
        <v>183</v>
      </c>
      <c r="C169" s="11" t="s">
        <v>42</v>
      </c>
      <c r="D169" s="16">
        <v>14500</v>
      </c>
      <c r="E169" s="16"/>
      <c r="F169" s="13">
        <f>D169+E169</f>
        <v>14500</v>
      </c>
      <c r="G169" s="13">
        <v>0</v>
      </c>
    </row>
    <row r="170" spans="1:7" ht="51" customHeight="1">
      <c r="A170" s="10" t="s">
        <v>274</v>
      </c>
      <c r="B170" s="11" t="s">
        <v>183</v>
      </c>
      <c r="C170" s="11" t="s">
        <v>220</v>
      </c>
      <c r="D170" s="16"/>
      <c r="E170" s="16"/>
      <c r="F170" s="13">
        <v>1072.4</v>
      </c>
      <c r="G170" s="13">
        <v>1072.4</v>
      </c>
    </row>
    <row r="171" spans="1:7" ht="34.5" customHeight="1">
      <c r="A171" s="26" t="s">
        <v>197</v>
      </c>
      <c r="B171" s="27" t="s">
        <v>184</v>
      </c>
      <c r="C171" s="27"/>
      <c r="D171" s="28">
        <f>D172</f>
        <v>0</v>
      </c>
      <c r="E171" s="28">
        <f>E172</f>
        <v>10000</v>
      </c>
      <c r="F171" s="55">
        <f>F172+F181+F177+F179</f>
        <v>38988.1</v>
      </c>
      <c r="G171" s="55">
        <f>G172+G181</f>
        <v>309.9</v>
      </c>
    </row>
    <row r="172" spans="1:7" ht="41.25" customHeight="1">
      <c r="A172" s="23" t="s">
        <v>185</v>
      </c>
      <c r="B172" s="24" t="s">
        <v>276</v>
      </c>
      <c r="C172" s="24"/>
      <c r="D172" s="25">
        <f>D181</f>
        <v>0</v>
      </c>
      <c r="E172" s="25">
        <f>E181</f>
        <v>10000</v>
      </c>
      <c r="F172" s="55">
        <f>F173+F175</f>
        <v>382.20000000000005</v>
      </c>
      <c r="G172" s="55">
        <f>G173+G175</f>
        <v>309.9</v>
      </c>
    </row>
    <row r="173" spans="1:7" ht="15.75">
      <c r="A173" s="48" t="s">
        <v>272</v>
      </c>
      <c r="B173" s="41" t="s">
        <v>186</v>
      </c>
      <c r="C173" s="41"/>
      <c r="D173" s="40"/>
      <c r="E173" s="40"/>
      <c r="F173" s="55">
        <f>F174</f>
        <v>245.3</v>
      </c>
      <c r="G173" s="55">
        <f>G174</f>
        <v>230.6</v>
      </c>
    </row>
    <row r="174" spans="1:7" ht="48.75" customHeight="1">
      <c r="A174" s="10" t="s">
        <v>274</v>
      </c>
      <c r="B174" s="11" t="s">
        <v>186</v>
      </c>
      <c r="C174" s="11" t="s">
        <v>220</v>
      </c>
      <c r="D174" s="4"/>
      <c r="E174" s="4"/>
      <c r="F174" s="13">
        <v>245.3</v>
      </c>
      <c r="G174" s="13">
        <v>230.6</v>
      </c>
    </row>
    <row r="175" spans="1:7" ht="15.75">
      <c r="A175" s="48" t="s">
        <v>273</v>
      </c>
      <c r="B175" s="41" t="s">
        <v>275</v>
      </c>
      <c r="C175" s="41"/>
      <c r="D175" s="40"/>
      <c r="E175" s="40"/>
      <c r="F175" s="55">
        <f>F176</f>
        <v>136.9</v>
      </c>
      <c r="G175" s="55">
        <f>G176</f>
        <v>79.3</v>
      </c>
    </row>
    <row r="176" spans="1:7" ht="31.5">
      <c r="A176" s="10" t="s">
        <v>41</v>
      </c>
      <c r="B176" s="11" t="s">
        <v>275</v>
      </c>
      <c r="C176" s="11" t="s">
        <v>42</v>
      </c>
      <c r="D176" s="4"/>
      <c r="E176" s="4"/>
      <c r="F176" s="13">
        <v>136.9</v>
      </c>
      <c r="G176" s="13">
        <v>79.3</v>
      </c>
    </row>
    <row r="177" spans="1:7" ht="63">
      <c r="A177" s="48" t="s">
        <v>297</v>
      </c>
      <c r="B177" s="41" t="s">
        <v>298</v>
      </c>
      <c r="C177" s="41"/>
      <c r="D177" s="40"/>
      <c r="E177" s="40"/>
      <c r="F177" s="55">
        <f>F178</f>
        <v>26460</v>
      </c>
      <c r="G177" s="55">
        <f>G178</f>
        <v>0</v>
      </c>
    </row>
    <row r="178" spans="1:7" ht="47.25">
      <c r="A178" s="10" t="s">
        <v>274</v>
      </c>
      <c r="B178" s="11" t="s">
        <v>298</v>
      </c>
      <c r="C178" s="11" t="s">
        <v>220</v>
      </c>
      <c r="D178" s="4"/>
      <c r="E178" s="4"/>
      <c r="F178" s="13">
        <v>26460</v>
      </c>
      <c r="G178" s="13">
        <v>0</v>
      </c>
    </row>
    <row r="179" spans="1:7" ht="54.75" customHeight="1">
      <c r="A179" s="48" t="s">
        <v>300</v>
      </c>
      <c r="B179" s="41" t="s">
        <v>301</v>
      </c>
      <c r="C179" s="41"/>
      <c r="D179" s="40"/>
      <c r="E179" s="40"/>
      <c r="F179" s="55">
        <f>F180</f>
        <v>2145.9</v>
      </c>
      <c r="G179" s="55">
        <f>G180</f>
        <v>0</v>
      </c>
    </row>
    <row r="180" spans="1:7" ht="47.25">
      <c r="A180" s="10" t="s">
        <v>274</v>
      </c>
      <c r="B180" s="11" t="s">
        <v>301</v>
      </c>
      <c r="C180" s="11" t="s">
        <v>220</v>
      </c>
      <c r="D180" s="4"/>
      <c r="E180" s="4"/>
      <c r="F180" s="13">
        <v>2145.9</v>
      </c>
      <c r="G180" s="13">
        <v>0</v>
      </c>
    </row>
    <row r="181" spans="1:7" ht="50.25" customHeight="1">
      <c r="A181" s="48" t="s">
        <v>226</v>
      </c>
      <c r="B181" s="41" t="s">
        <v>299</v>
      </c>
      <c r="C181" s="41"/>
      <c r="D181" s="40">
        <f>D182</f>
        <v>0</v>
      </c>
      <c r="E181" s="40">
        <f>E182</f>
        <v>10000</v>
      </c>
      <c r="F181" s="55">
        <f>D181+E181</f>
        <v>10000</v>
      </c>
      <c r="G181" s="55">
        <f>G182</f>
        <v>0</v>
      </c>
    </row>
    <row r="182" spans="1:7" ht="39.75" customHeight="1">
      <c r="A182" s="10" t="s">
        <v>41</v>
      </c>
      <c r="B182" s="11" t="s">
        <v>299</v>
      </c>
      <c r="C182" s="11" t="s">
        <v>42</v>
      </c>
      <c r="D182" s="4"/>
      <c r="E182" s="4">
        <v>10000</v>
      </c>
      <c r="F182" s="13">
        <f>D182+E182</f>
        <v>10000</v>
      </c>
      <c r="G182" s="13">
        <v>0</v>
      </c>
    </row>
    <row r="183" spans="1:7" ht="46.5" customHeight="1">
      <c r="A183" s="5" t="s">
        <v>84</v>
      </c>
      <c r="B183" s="7" t="s">
        <v>85</v>
      </c>
      <c r="C183" s="7"/>
      <c r="D183" s="6" t="e">
        <f>D184+D196+D234+D187+D192+D240</f>
        <v>#REF!</v>
      </c>
      <c r="E183" s="6" t="e">
        <f>E184+E196+E234+E187+E192+E240</f>
        <v>#REF!</v>
      </c>
      <c r="F183" s="6">
        <f>F184+F187+F192+F196+F234+F240</f>
        <v>227353.19999999998</v>
      </c>
      <c r="G183" s="6">
        <f>G184+G187+G192+G196+G234+G240</f>
        <v>9971.199999999999</v>
      </c>
    </row>
    <row r="184" spans="1:7" ht="71.25" customHeight="1">
      <c r="A184" s="23" t="s">
        <v>86</v>
      </c>
      <c r="B184" s="31" t="s">
        <v>87</v>
      </c>
      <c r="C184" s="31"/>
      <c r="D184" s="32">
        <f aca="true" t="shared" si="12" ref="D184:G185">D185</f>
        <v>0</v>
      </c>
      <c r="E184" s="32">
        <f t="shared" si="12"/>
        <v>2370</v>
      </c>
      <c r="F184" s="55">
        <f t="shared" si="12"/>
        <v>2370</v>
      </c>
      <c r="G184" s="55">
        <f t="shared" si="12"/>
        <v>586.2</v>
      </c>
    </row>
    <row r="185" spans="1:7" ht="84.75" customHeight="1">
      <c r="A185" s="48" t="s">
        <v>91</v>
      </c>
      <c r="B185" s="54" t="s">
        <v>88</v>
      </c>
      <c r="C185" s="54"/>
      <c r="D185" s="55">
        <f t="shared" si="12"/>
        <v>0</v>
      </c>
      <c r="E185" s="55">
        <f t="shared" si="12"/>
        <v>2370</v>
      </c>
      <c r="F185" s="55">
        <f t="shared" si="12"/>
        <v>2370</v>
      </c>
      <c r="G185" s="55">
        <f t="shared" si="12"/>
        <v>586.2</v>
      </c>
    </row>
    <row r="186" spans="1:7" ht="103.5" customHeight="1">
      <c r="A186" s="10" t="s">
        <v>39</v>
      </c>
      <c r="B186" s="14" t="s">
        <v>88</v>
      </c>
      <c r="C186" s="14" t="s">
        <v>40</v>
      </c>
      <c r="D186" s="13"/>
      <c r="E186" s="13">
        <v>2370</v>
      </c>
      <c r="F186" s="13">
        <f>D186+E186</f>
        <v>2370</v>
      </c>
      <c r="G186" s="13">
        <v>586.2</v>
      </c>
    </row>
    <row r="187" spans="1:7" ht="52.5" customHeight="1">
      <c r="A187" s="23" t="s">
        <v>58</v>
      </c>
      <c r="B187" s="36" t="s">
        <v>105</v>
      </c>
      <c r="C187" s="36"/>
      <c r="D187" s="37">
        <f>D188</f>
        <v>2843.9</v>
      </c>
      <c r="E187" s="37">
        <f>E188</f>
        <v>0</v>
      </c>
      <c r="F187" s="55">
        <f>D187+E187</f>
        <v>2843.9</v>
      </c>
      <c r="G187" s="55">
        <f>G188</f>
        <v>661.7</v>
      </c>
    </row>
    <row r="188" spans="1:7" ht="42" customHeight="1">
      <c r="A188" s="10" t="s">
        <v>2</v>
      </c>
      <c r="B188" s="14" t="s">
        <v>105</v>
      </c>
      <c r="C188" s="14"/>
      <c r="D188" s="13">
        <f>SUM(D189:D190)</f>
        <v>2843.9</v>
      </c>
      <c r="E188" s="13">
        <f>SUM(E189:E190)</f>
        <v>0</v>
      </c>
      <c r="F188" s="13">
        <f>F189+F190+F191</f>
        <v>2843.8999999999996</v>
      </c>
      <c r="G188" s="13">
        <f>G189+G190+G191</f>
        <v>661.7</v>
      </c>
    </row>
    <row r="189" spans="1:7" ht="98.25" customHeight="1">
      <c r="A189" s="10" t="s">
        <v>39</v>
      </c>
      <c r="B189" s="14" t="s">
        <v>105</v>
      </c>
      <c r="C189" s="14" t="s">
        <v>40</v>
      </c>
      <c r="D189" s="13">
        <v>2037</v>
      </c>
      <c r="E189" s="13"/>
      <c r="F189" s="13">
        <v>2037.6</v>
      </c>
      <c r="G189" s="13">
        <v>595.5</v>
      </c>
    </row>
    <row r="190" spans="1:7" ht="31.5">
      <c r="A190" s="10" t="s">
        <v>41</v>
      </c>
      <c r="B190" s="14" t="s">
        <v>105</v>
      </c>
      <c r="C190" s="14" t="s">
        <v>42</v>
      </c>
      <c r="D190" s="13">
        <v>806.9</v>
      </c>
      <c r="E190" s="13"/>
      <c r="F190" s="13">
        <v>784.3</v>
      </c>
      <c r="G190" s="13">
        <v>60.6</v>
      </c>
    </row>
    <row r="191" spans="1:7" ht="15.75">
      <c r="A191" s="10" t="s">
        <v>61</v>
      </c>
      <c r="B191" s="14" t="s">
        <v>105</v>
      </c>
      <c r="C191" s="14" t="s">
        <v>60</v>
      </c>
      <c r="D191" s="13"/>
      <c r="E191" s="13"/>
      <c r="F191" s="13">
        <v>22</v>
      </c>
      <c r="G191" s="13">
        <v>5.6</v>
      </c>
    </row>
    <row r="192" spans="1:7" ht="50.25" customHeight="1">
      <c r="A192" s="23" t="s">
        <v>106</v>
      </c>
      <c r="B192" s="36" t="s">
        <v>108</v>
      </c>
      <c r="C192" s="36"/>
      <c r="D192" s="37">
        <f>D193</f>
        <v>80</v>
      </c>
      <c r="E192" s="37">
        <f>E193</f>
        <v>0</v>
      </c>
      <c r="F192" s="55">
        <f>F193</f>
        <v>80</v>
      </c>
      <c r="G192" s="55">
        <f>G193</f>
        <v>8.5</v>
      </c>
    </row>
    <row r="193" spans="1:7" ht="47.25">
      <c r="A193" s="33" t="s">
        <v>107</v>
      </c>
      <c r="B193" s="14" t="s">
        <v>108</v>
      </c>
      <c r="C193" s="14"/>
      <c r="D193" s="13">
        <f>D195</f>
        <v>80</v>
      </c>
      <c r="E193" s="13">
        <f>E195</f>
        <v>0</v>
      </c>
      <c r="F193" s="13">
        <f>F195+F194</f>
        <v>80</v>
      </c>
      <c r="G193" s="13">
        <f>G195</f>
        <v>8.5</v>
      </c>
    </row>
    <row r="194" spans="1:7" ht="31.5">
      <c r="A194" s="10" t="s">
        <v>41</v>
      </c>
      <c r="B194" s="14" t="s">
        <v>108</v>
      </c>
      <c r="C194" s="14" t="s">
        <v>42</v>
      </c>
      <c r="D194" s="13"/>
      <c r="E194" s="13"/>
      <c r="F194" s="13">
        <v>20</v>
      </c>
      <c r="G194" s="13"/>
    </row>
    <row r="195" spans="1:7" ht="15.75">
      <c r="A195" s="10" t="s">
        <v>61</v>
      </c>
      <c r="B195" s="14" t="s">
        <v>108</v>
      </c>
      <c r="C195" s="14" t="s">
        <v>60</v>
      </c>
      <c r="D195" s="13">
        <v>80</v>
      </c>
      <c r="E195" s="13"/>
      <c r="F195" s="13">
        <v>60</v>
      </c>
      <c r="G195" s="13">
        <v>8.5</v>
      </c>
    </row>
    <row r="196" spans="1:7" ht="31.5">
      <c r="A196" s="26" t="s">
        <v>99</v>
      </c>
      <c r="B196" s="27" t="s">
        <v>100</v>
      </c>
      <c r="C196" s="27"/>
      <c r="D196" s="28" t="e">
        <f>D197</f>
        <v>#REF!</v>
      </c>
      <c r="E196" s="28" t="e">
        <f>E197</f>
        <v>#REF!</v>
      </c>
      <c r="F196" s="55">
        <f>F197</f>
        <v>210015.5</v>
      </c>
      <c r="G196" s="55">
        <f>G197</f>
        <v>8714.8</v>
      </c>
    </row>
    <row r="197" spans="1:7" ht="63">
      <c r="A197" s="23" t="s">
        <v>98</v>
      </c>
      <c r="B197" s="24" t="s">
        <v>100</v>
      </c>
      <c r="C197" s="24"/>
      <c r="D197" s="25" t="e">
        <f>#REF!+D232</f>
        <v>#REF!</v>
      </c>
      <c r="E197" s="25" t="e">
        <f>#REF!+E232</f>
        <v>#REF!</v>
      </c>
      <c r="F197" s="55">
        <f>F198+F200+F202+F204+F206+F208+F210+F212+F214+F216+F218+F220+F222+F224+F226+F228+F230+F232</f>
        <v>210015.5</v>
      </c>
      <c r="G197" s="55">
        <f>G198+G200+G202+G204+G206+G208+G210+G212+G214+G216+G218+G220+G222+G224+G226+G228+G230+G232</f>
        <v>8714.8</v>
      </c>
    </row>
    <row r="198" spans="1:7" s="3" customFormat="1" ht="63">
      <c r="A198" s="57" t="s">
        <v>279</v>
      </c>
      <c r="B198" s="54" t="s">
        <v>280</v>
      </c>
      <c r="C198" s="54"/>
      <c r="D198" s="55"/>
      <c r="E198" s="55"/>
      <c r="F198" s="55">
        <f>F199</f>
        <v>3957</v>
      </c>
      <c r="G198" s="55">
        <f>G199</f>
        <v>1473.2</v>
      </c>
    </row>
    <row r="199" spans="1:7" s="3" customFormat="1" ht="15.75">
      <c r="A199" s="33" t="s">
        <v>61</v>
      </c>
      <c r="B199" s="14" t="s">
        <v>280</v>
      </c>
      <c r="C199" s="14" t="s">
        <v>60</v>
      </c>
      <c r="D199" s="13"/>
      <c r="E199" s="13"/>
      <c r="F199" s="13">
        <v>3957</v>
      </c>
      <c r="G199" s="13">
        <v>1473.2</v>
      </c>
    </row>
    <row r="200" spans="1:7" s="3" customFormat="1" ht="47.25">
      <c r="A200" s="57" t="s">
        <v>327</v>
      </c>
      <c r="B200" s="54" t="s">
        <v>308</v>
      </c>
      <c r="C200" s="54"/>
      <c r="D200" s="55"/>
      <c r="E200" s="55"/>
      <c r="F200" s="55">
        <f>F201</f>
        <v>1570</v>
      </c>
      <c r="G200" s="55"/>
    </row>
    <row r="201" spans="1:7" s="3" customFormat="1" ht="15.75">
      <c r="A201" s="33" t="s">
        <v>61</v>
      </c>
      <c r="B201" s="14" t="s">
        <v>308</v>
      </c>
      <c r="C201" s="14" t="s">
        <v>60</v>
      </c>
      <c r="D201" s="13"/>
      <c r="E201" s="13"/>
      <c r="F201" s="13">
        <v>1570</v>
      </c>
      <c r="G201" s="13"/>
    </row>
    <row r="202" spans="1:7" s="3" customFormat="1" ht="31.5">
      <c r="A202" s="57" t="s">
        <v>328</v>
      </c>
      <c r="B202" s="54" t="s">
        <v>309</v>
      </c>
      <c r="C202" s="54"/>
      <c r="D202" s="55"/>
      <c r="E202" s="55"/>
      <c r="F202" s="55">
        <f>F203</f>
        <v>420</v>
      </c>
      <c r="G202" s="55"/>
    </row>
    <row r="203" spans="1:7" s="3" customFormat="1" ht="15.75">
      <c r="A203" s="33" t="s">
        <v>61</v>
      </c>
      <c r="B203" s="14" t="s">
        <v>309</v>
      </c>
      <c r="C203" s="14" t="s">
        <v>60</v>
      </c>
      <c r="D203" s="13"/>
      <c r="E203" s="13"/>
      <c r="F203" s="13">
        <v>420</v>
      </c>
      <c r="G203" s="13"/>
    </row>
    <row r="204" spans="1:7" s="3" customFormat="1" ht="31.5">
      <c r="A204" s="57" t="s">
        <v>329</v>
      </c>
      <c r="B204" s="54" t="s">
        <v>310</v>
      </c>
      <c r="C204" s="54"/>
      <c r="D204" s="55"/>
      <c r="E204" s="55"/>
      <c r="F204" s="55">
        <f>F205</f>
        <v>3051.1</v>
      </c>
      <c r="G204" s="55"/>
    </row>
    <row r="205" spans="1:7" s="3" customFormat="1" ht="15.75">
      <c r="A205" s="33" t="s">
        <v>61</v>
      </c>
      <c r="B205" s="14" t="s">
        <v>310</v>
      </c>
      <c r="C205" s="14" t="s">
        <v>60</v>
      </c>
      <c r="D205" s="13"/>
      <c r="E205" s="13"/>
      <c r="F205" s="13">
        <v>3051.1</v>
      </c>
      <c r="G205" s="13"/>
    </row>
    <row r="206" spans="1:7" s="3" customFormat="1" ht="47.25">
      <c r="A206" s="57" t="s">
        <v>281</v>
      </c>
      <c r="B206" s="54" t="s">
        <v>282</v>
      </c>
      <c r="C206" s="54"/>
      <c r="D206" s="55"/>
      <c r="E206" s="55"/>
      <c r="F206" s="55">
        <f>F207</f>
        <v>4640</v>
      </c>
      <c r="G206" s="55">
        <f>G207</f>
        <v>4640</v>
      </c>
    </row>
    <row r="207" spans="1:7" s="3" customFormat="1" ht="15.75">
      <c r="A207" s="33" t="s">
        <v>61</v>
      </c>
      <c r="B207" s="14" t="s">
        <v>282</v>
      </c>
      <c r="C207" s="14" t="s">
        <v>60</v>
      </c>
      <c r="D207" s="13"/>
      <c r="E207" s="13"/>
      <c r="F207" s="13">
        <v>4640</v>
      </c>
      <c r="G207" s="13">
        <v>4640</v>
      </c>
    </row>
    <row r="208" spans="1:7" s="3" customFormat="1" ht="63">
      <c r="A208" s="57" t="s">
        <v>317</v>
      </c>
      <c r="B208" s="54" t="s">
        <v>318</v>
      </c>
      <c r="C208" s="54"/>
      <c r="D208" s="55"/>
      <c r="E208" s="55"/>
      <c r="F208" s="55">
        <f>F209</f>
        <v>89.5</v>
      </c>
      <c r="G208" s="55">
        <f>G209</f>
        <v>0</v>
      </c>
    </row>
    <row r="209" spans="1:7" s="3" customFormat="1" ht="15.75">
      <c r="A209" s="33" t="s">
        <v>61</v>
      </c>
      <c r="B209" s="14" t="s">
        <v>318</v>
      </c>
      <c r="C209" s="14" t="s">
        <v>60</v>
      </c>
      <c r="D209" s="13"/>
      <c r="E209" s="13"/>
      <c r="F209" s="13">
        <v>89.5</v>
      </c>
      <c r="G209" s="13">
        <v>0</v>
      </c>
    </row>
    <row r="210" spans="1:7" s="3" customFormat="1" ht="15.75">
      <c r="A210" s="57" t="s">
        <v>319</v>
      </c>
      <c r="B210" s="54" t="s">
        <v>320</v>
      </c>
      <c r="C210" s="54"/>
      <c r="D210" s="55"/>
      <c r="E210" s="55"/>
      <c r="F210" s="55">
        <f>F211</f>
        <v>1725</v>
      </c>
      <c r="G210" s="55">
        <f>G211</f>
        <v>0</v>
      </c>
    </row>
    <row r="211" spans="1:7" s="3" customFormat="1" ht="15.75">
      <c r="A211" s="33" t="s">
        <v>61</v>
      </c>
      <c r="B211" s="14" t="s">
        <v>320</v>
      </c>
      <c r="C211" s="14" t="s">
        <v>60</v>
      </c>
      <c r="D211" s="13"/>
      <c r="E211" s="13"/>
      <c r="F211" s="13">
        <v>1725</v>
      </c>
      <c r="G211" s="13">
        <v>0</v>
      </c>
    </row>
    <row r="212" spans="1:7" s="3" customFormat="1" ht="63">
      <c r="A212" s="57" t="s">
        <v>321</v>
      </c>
      <c r="B212" s="54" t="s">
        <v>322</v>
      </c>
      <c r="C212" s="54"/>
      <c r="D212" s="55"/>
      <c r="E212" s="55"/>
      <c r="F212" s="55">
        <f>F213</f>
        <v>24600</v>
      </c>
      <c r="G212" s="55">
        <f>G213</f>
        <v>0</v>
      </c>
    </row>
    <row r="213" spans="1:7" s="3" customFormat="1" ht="15.75">
      <c r="A213" s="33" t="s">
        <v>61</v>
      </c>
      <c r="B213" s="14" t="s">
        <v>322</v>
      </c>
      <c r="C213" s="14" t="s">
        <v>60</v>
      </c>
      <c r="D213" s="13"/>
      <c r="E213" s="13"/>
      <c r="F213" s="13">
        <v>24600</v>
      </c>
      <c r="G213" s="13">
        <v>0</v>
      </c>
    </row>
    <row r="214" spans="1:7" s="3" customFormat="1" ht="31.5">
      <c r="A214" s="57" t="s">
        <v>323</v>
      </c>
      <c r="B214" s="54" t="s">
        <v>324</v>
      </c>
      <c r="C214" s="54"/>
      <c r="D214" s="55"/>
      <c r="E214" s="55"/>
      <c r="F214" s="55">
        <f>F215</f>
        <v>17550</v>
      </c>
      <c r="G214" s="55">
        <f>G215</f>
        <v>0</v>
      </c>
    </row>
    <row r="215" spans="1:7" s="3" customFormat="1" ht="15.75">
      <c r="A215" s="33" t="s">
        <v>61</v>
      </c>
      <c r="B215" s="14" t="s">
        <v>324</v>
      </c>
      <c r="C215" s="14" t="s">
        <v>60</v>
      </c>
      <c r="D215" s="13"/>
      <c r="E215" s="13"/>
      <c r="F215" s="13">
        <v>17550</v>
      </c>
      <c r="G215" s="13">
        <v>0</v>
      </c>
    </row>
    <row r="216" spans="1:7" s="3" customFormat="1" ht="63">
      <c r="A216" s="57" t="s">
        <v>283</v>
      </c>
      <c r="B216" s="54" t="s">
        <v>284</v>
      </c>
      <c r="C216" s="54"/>
      <c r="D216" s="55"/>
      <c r="E216" s="55"/>
      <c r="F216" s="55">
        <f>F217</f>
        <v>78660.9</v>
      </c>
      <c r="G216" s="55">
        <f>G217</f>
        <v>2601.6</v>
      </c>
    </row>
    <row r="217" spans="1:7" s="3" customFormat="1" ht="15.75">
      <c r="A217" s="33" t="s">
        <v>61</v>
      </c>
      <c r="B217" s="14" t="s">
        <v>284</v>
      </c>
      <c r="C217" s="14" t="s">
        <v>60</v>
      </c>
      <c r="D217" s="13"/>
      <c r="E217" s="13"/>
      <c r="F217" s="13">
        <v>78660.9</v>
      </c>
      <c r="G217" s="13">
        <v>2601.6</v>
      </c>
    </row>
    <row r="218" spans="1:7" s="3" customFormat="1" ht="47.25">
      <c r="A218" s="57" t="s">
        <v>325</v>
      </c>
      <c r="B218" s="54" t="s">
        <v>326</v>
      </c>
      <c r="C218" s="54"/>
      <c r="D218" s="55"/>
      <c r="E218" s="55"/>
      <c r="F218" s="55">
        <f>F219</f>
        <v>20000</v>
      </c>
      <c r="G218" s="55">
        <f>G219</f>
        <v>0</v>
      </c>
    </row>
    <row r="219" spans="1:7" s="3" customFormat="1" ht="15.75">
      <c r="A219" s="33" t="s">
        <v>61</v>
      </c>
      <c r="B219" s="14" t="s">
        <v>326</v>
      </c>
      <c r="C219" s="14" t="s">
        <v>60</v>
      </c>
      <c r="D219" s="13"/>
      <c r="E219" s="13"/>
      <c r="F219" s="13">
        <v>20000</v>
      </c>
      <c r="G219" s="13">
        <v>0</v>
      </c>
    </row>
    <row r="220" spans="1:7" s="3" customFormat="1" ht="33" customHeight="1">
      <c r="A220" s="57" t="s">
        <v>311</v>
      </c>
      <c r="B220" s="54" t="s">
        <v>302</v>
      </c>
      <c r="C220" s="54"/>
      <c r="D220" s="55"/>
      <c r="E220" s="55"/>
      <c r="F220" s="55">
        <f>F221</f>
        <v>750</v>
      </c>
      <c r="G220" s="55"/>
    </row>
    <row r="221" spans="1:7" s="3" customFormat="1" ht="15.75">
      <c r="A221" s="33" t="s">
        <v>61</v>
      </c>
      <c r="B221" s="14" t="s">
        <v>302</v>
      </c>
      <c r="C221" s="14" t="s">
        <v>60</v>
      </c>
      <c r="D221" s="13"/>
      <c r="E221" s="13"/>
      <c r="F221" s="13">
        <v>750</v>
      </c>
      <c r="G221" s="13"/>
    </row>
    <row r="222" spans="1:7" s="3" customFormat="1" ht="47.25">
      <c r="A222" s="57" t="s">
        <v>312</v>
      </c>
      <c r="B222" s="54" t="s">
        <v>303</v>
      </c>
      <c r="C222" s="54"/>
      <c r="D222" s="55"/>
      <c r="E222" s="55"/>
      <c r="F222" s="55">
        <f>F223</f>
        <v>480</v>
      </c>
      <c r="G222" s="55"/>
    </row>
    <row r="223" spans="1:7" s="3" customFormat="1" ht="15.75">
      <c r="A223" s="33" t="s">
        <v>61</v>
      </c>
      <c r="B223" s="14" t="s">
        <v>303</v>
      </c>
      <c r="C223" s="14" t="s">
        <v>60</v>
      </c>
      <c r="D223" s="13"/>
      <c r="E223" s="13"/>
      <c r="F223" s="13">
        <v>480</v>
      </c>
      <c r="G223" s="13"/>
    </row>
    <row r="224" spans="1:7" s="3" customFormat="1" ht="47.25">
      <c r="A224" s="57" t="s">
        <v>313</v>
      </c>
      <c r="B224" s="54" t="s">
        <v>304</v>
      </c>
      <c r="C224" s="54"/>
      <c r="D224" s="55"/>
      <c r="E224" s="55"/>
      <c r="F224" s="55">
        <f>F225</f>
        <v>300</v>
      </c>
      <c r="G224" s="55"/>
    </row>
    <row r="225" spans="1:7" s="3" customFormat="1" ht="15.75">
      <c r="A225" s="33" t="s">
        <v>61</v>
      </c>
      <c r="B225" s="14" t="s">
        <v>304</v>
      </c>
      <c r="C225" s="14" t="s">
        <v>60</v>
      </c>
      <c r="D225" s="13"/>
      <c r="E225" s="13"/>
      <c r="F225" s="13">
        <v>300</v>
      </c>
      <c r="G225" s="13"/>
    </row>
    <row r="226" spans="1:7" s="3" customFormat="1" ht="64.5" customHeight="1">
      <c r="A226" s="57" t="s">
        <v>314</v>
      </c>
      <c r="B226" s="54" t="s">
        <v>305</v>
      </c>
      <c r="C226" s="54"/>
      <c r="D226" s="55"/>
      <c r="E226" s="55"/>
      <c r="F226" s="55">
        <f>F227</f>
        <v>12000</v>
      </c>
      <c r="G226" s="55"/>
    </row>
    <row r="227" spans="1:7" s="3" customFormat="1" ht="15.75">
      <c r="A227" s="33" t="s">
        <v>61</v>
      </c>
      <c r="B227" s="14" t="s">
        <v>305</v>
      </c>
      <c r="C227" s="14" t="s">
        <v>60</v>
      </c>
      <c r="D227" s="13"/>
      <c r="E227" s="13"/>
      <c r="F227" s="13">
        <v>12000</v>
      </c>
      <c r="G227" s="13"/>
    </row>
    <row r="228" spans="1:7" s="3" customFormat="1" ht="63">
      <c r="A228" s="57" t="s">
        <v>315</v>
      </c>
      <c r="B228" s="54" t="s">
        <v>306</v>
      </c>
      <c r="C228" s="54"/>
      <c r="D228" s="55"/>
      <c r="E228" s="55"/>
      <c r="F228" s="55">
        <f>F229</f>
        <v>40000</v>
      </c>
      <c r="G228" s="55"/>
    </row>
    <row r="229" spans="1:7" s="3" customFormat="1" ht="15.75">
      <c r="A229" s="33" t="s">
        <v>61</v>
      </c>
      <c r="B229" s="14" t="s">
        <v>306</v>
      </c>
      <c r="C229" s="14" t="s">
        <v>60</v>
      </c>
      <c r="D229" s="13"/>
      <c r="E229" s="13"/>
      <c r="F229" s="13">
        <v>40000</v>
      </c>
      <c r="G229" s="13"/>
    </row>
    <row r="230" spans="1:7" s="3" customFormat="1" ht="63">
      <c r="A230" s="57" t="s">
        <v>316</v>
      </c>
      <c r="B230" s="54" t="s">
        <v>307</v>
      </c>
      <c r="C230" s="54"/>
      <c r="D230" s="55"/>
      <c r="E230" s="55"/>
      <c r="F230" s="55">
        <f>F231</f>
        <v>22</v>
      </c>
      <c r="G230" s="55"/>
    </row>
    <row r="231" spans="1:7" s="3" customFormat="1" ht="15.75">
      <c r="A231" s="33" t="s">
        <v>61</v>
      </c>
      <c r="B231" s="14" t="s">
        <v>307</v>
      </c>
      <c r="C231" s="14" t="s">
        <v>60</v>
      </c>
      <c r="D231" s="13"/>
      <c r="E231" s="13"/>
      <c r="F231" s="13">
        <v>22</v>
      </c>
      <c r="G231" s="13"/>
    </row>
    <row r="232" spans="1:7" s="3" customFormat="1" ht="31.5">
      <c r="A232" s="57" t="s">
        <v>243</v>
      </c>
      <c r="B232" s="54" t="s">
        <v>244</v>
      </c>
      <c r="C232" s="54"/>
      <c r="D232" s="55">
        <f>D233</f>
        <v>200</v>
      </c>
      <c r="E232" s="55">
        <f>E233</f>
        <v>0</v>
      </c>
      <c r="F232" s="55">
        <f>F233</f>
        <v>200</v>
      </c>
      <c r="G232" s="55">
        <f>G233</f>
        <v>0</v>
      </c>
    </row>
    <row r="233" spans="1:7" s="3" customFormat="1" ht="31.5">
      <c r="A233" s="33" t="s">
        <v>41</v>
      </c>
      <c r="B233" s="14" t="s">
        <v>244</v>
      </c>
      <c r="C233" s="14" t="s">
        <v>42</v>
      </c>
      <c r="D233" s="13">
        <v>200</v>
      </c>
      <c r="E233" s="13"/>
      <c r="F233" s="13">
        <f>D233+E233</f>
        <v>200</v>
      </c>
      <c r="G233" s="13">
        <v>0</v>
      </c>
    </row>
    <row r="234" spans="1:7" s="3" customFormat="1" ht="78.75">
      <c r="A234" s="35" t="s">
        <v>258</v>
      </c>
      <c r="B234" s="31" t="s">
        <v>101</v>
      </c>
      <c r="C234" s="31"/>
      <c r="D234" s="32">
        <f>D235+D238</f>
        <v>670.4</v>
      </c>
      <c r="E234" s="32">
        <f>E235+E238</f>
        <v>0</v>
      </c>
      <c r="F234" s="55">
        <f>D234+E234</f>
        <v>670.4</v>
      </c>
      <c r="G234" s="55">
        <f>G235+G238</f>
        <v>0</v>
      </c>
    </row>
    <row r="235" spans="1:7" s="3" customFormat="1" ht="31.5">
      <c r="A235" s="38" t="s">
        <v>102</v>
      </c>
      <c r="B235" s="36" t="s">
        <v>104</v>
      </c>
      <c r="C235" s="36"/>
      <c r="D235" s="37">
        <f>D236</f>
        <v>310.4</v>
      </c>
      <c r="E235" s="37">
        <f>E236</f>
        <v>0</v>
      </c>
      <c r="F235" s="55">
        <f>D235+E235</f>
        <v>310.4</v>
      </c>
      <c r="G235" s="55">
        <f>G236+G238</f>
        <v>0</v>
      </c>
    </row>
    <row r="236" spans="1:7" s="3" customFormat="1" ht="63">
      <c r="A236" s="58" t="s">
        <v>103</v>
      </c>
      <c r="B236" s="54" t="s">
        <v>109</v>
      </c>
      <c r="C236" s="54"/>
      <c r="D236" s="55">
        <f>D237</f>
        <v>310.4</v>
      </c>
      <c r="E236" s="55">
        <f>E237</f>
        <v>0</v>
      </c>
      <c r="F236" s="55">
        <f>F237</f>
        <v>310.4</v>
      </c>
      <c r="G236" s="55">
        <f>G237</f>
        <v>0</v>
      </c>
    </row>
    <row r="237" spans="1:7" s="3" customFormat="1" ht="15.75">
      <c r="A237" s="34" t="s">
        <v>61</v>
      </c>
      <c r="B237" s="14" t="s">
        <v>109</v>
      </c>
      <c r="C237" s="14" t="s">
        <v>60</v>
      </c>
      <c r="D237" s="13">
        <v>310.4</v>
      </c>
      <c r="E237" s="13"/>
      <c r="F237" s="13">
        <f>D237+E237</f>
        <v>310.4</v>
      </c>
      <c r="G237" s="13">
        <v>0</v>
      </c>
    </row>
    <row r="238" spans="1:7" s="3" customFormat="1" ht="31.5">
      <c r="A238" s="58" t="s">
        <v>245</v>
      </c>
      <c r="B238" s="54" t="s">
        <v>246</v>
      </c>
      <c r="C238" s="54"/>
      <c r="D238" s="55">
        <f>D239</f>
        <v>360</v>
      </c>
      <c r="E238" s="55">
        <f>E239</f>
        <v>0</v>
      </c>
      <c r="F238" s="55">
        <f>F239</f>
        <v>360</v>
      </c>
      <c r="G238" s="55">
        <f>G239</f>
        <v>0</v>
      </c>
    </row>
    <row r="239" spans="1:7" s="3" customFormat="1" ht="31.5">
      <c r="A239" s="34" t="s">
        <v>41</v>
      </c>
      <c r="B239" s="14" t="s">
        <v>246</v>
      </c>
      <c r="C239" s="14" t="s">
        <v>42</v>
      </c>
      <c r="D239" s="13">
        <v>360</v>
      </c>
      <c r="E239" s="13"/>
      <c r="F239" s="13">
        <f>D239+E239</f>
        <v>360</v>
      </c>
      <c r="G239" s="13">
        <v>0</v>
      </c>
    </row>
    <row r="240" spans="1:7" ht="31.5">
      <c r="A240" s="39" t="s">
        <v>110</v>
      </c>
      <c r="B240" s="31" t="s">
        <v>330</v>
      </c>
      <c r="C240" s="31"/>
      <c r="D240" s="32">
        <f>D241</f>
        <v>168.06</v>
      </c>
      <c r="E240" s="32">
        <f>E241</f>
        <v>3110</v>
      </c>
      <c r="F240" s="55">
        <f>F241</f>
        <v>11373.4</v>
      </c>
      <c r="G240" s="55">
        <f>G241</f>
        <v>0</v>
      </c>
    </row>
    <row r="241" spans="1:7" ht="31.5">
      <c r="A241" s="23" t="s">
        <v>111</v>
      </c>
      <c r="B241" s="36" t="s">
        <v>113</v>
      </c>
      <c r="C241" s="36"/>
      <c r="D241" s="37">
        <f>D246+D242+D244</f>
        <v>168.06</v>
      </c>
      <c r="E241" s="37">
        <f>E246+E242+E244</f>
        <v>3110</v>
      </c>
      <c r="F241" s="55">
        <f>F242+F244+F246</f>
        <v>11373.4</v>
      </c>
      <c r="G241" s="55">
        <f>G242+G244+G246</f>
        <v>0</v>
      </c>
    </row>
    <row r="242" spans="1:7" ht="38.25" customHeight="1">
      <c r="A242" s="50" t="s">
        <v>334</v>
      </c>
      <c r="B242" s="54" t="s">
        <v>333</v>
      </c>
      <c r="C242" s="54"/>
      <c r="D242" s="55">
        <f>D243</f>
        <v>0</v>
      </c>
      <c r="E242" s="55">
        <f>E243</f>
        <v>2200</v>
      </c>
      <c r="F242" s="55">
        <f>F243</f>
        <v>10000</v>
      </c>
      <c r="G242" s="55">
        <f>G243</f>
        <v>0</v>
      </c>
    </row>
    <row r="243" spans="1:7" ht="31.5">
      <c r="A243" s="12" t="s">
        <v>41</v>
      </c>
      <c r="B243" s="14" t="s">
        <v>333</v>
      </c>
      <c r="C243" s="14" t="s">
        <v>60</v>
      </c>
      <c r="D243" s="13"/>
      <c r="E243" s="13">
        <v>2200</v>
      </c>
      <c r="F243" s="13">
        <v>10000</v>
      </c>
      <c r="G243" s="13">
        <v>0</v>
      </c>
    </row>
    <row r="244" spans="1:7" ht="131.25" customHeight="1">
      <c r="A244" s="68" t="s">
        <v>331</v>
      </c>
      <c r="B244" s="54" t="s">
        <v>332</v>
      </c>
      <c r="C244" s="54"/>
      <c r="D244" s="55">
        <f>D245</f>
        <v>0</v>
      </c>
      <c r="E244" s="55">
        <f>E245</f>
        <v>910</v>
      </c>
      <c r="F244" s="55">
        <f>F245</f>
        <v>1205.3</v>
      </c>
      <c r="G244" s="55">
        <f>G245</f>
        <v>0</v>
      </c>
    </row>
    <row r="245" spans="1:7" ht="15.75">
      <c r="A245" s="12" t="s">
        <v>61</v>
      </c>
      <c r="B245" s="14" t="s">
        <v>332</v>
      </c>
      <c r="C245" s="14" t="s">
        <v>82</v>
      </c>
      <c r="D245" s="13"/>
      <c r="E245" s="13">
        <v>910</v>
      </c>
      <c r="F245" s="13">
        <v>1205.3</v>
      </c>
      <c r="G245" s="13">
        <v>0</v>
      </c>
    </row>
    <row r="246" spans="1:7" ht="31.5" customHeight="1">
      <c r="A246" s="48" t="s">
        <v>112</v>
      </c>
      <c r="B246" s="54" t="s">
        <v>113</v>
      </c>
      <c r="C246" s="54"/>
      <c r="D246" s="55">
        <f>D247</f>
        <v>168.06</v>
      </c>
      <c r="E246" s="55">
        <f>E247</f>
        <v>0</v>
      </c>
      <c r="F246" s="55">
        <f>F247</f>
        <v>168.1</v>
      </c>
      <c r="G246" s="55">
        <f>G247</f>
        <v>0</v>
      </c>
    </row>
    <row r="247" spans="1:7" s="3" customFormat="1" ht="15.75">
      <c r="A247" s="12" t="s">
        <v>61</v>
      </c>
      <c r="B247" s="14" t="s">
        <v>113</v>
      </c>
      <c r="C247" s="14" t="s">
        <v>60</v>
      </c>
      <c r="D247" s="13">
        <v>168.06</v>
      </c>
      <c r="E247" s="13"/>
      <c r="F247" s="13">
        <v>168.1</v>
      </c>
      <c r="G247" s="13">
        <v>0</v>
      </c>
    </row>
    <row r="248" spans="1:7" ht="31.5">
      <c r="A248" s="5" t="s">
        <v>20</v>
      </c>
      <c r="B248" s="7" t="s">
        <v>96</v>
      </c>
      <c r="C248" s="7"/>
      <c r="D248" s="6">
        <f>D252+D256+D261+D265+D249</f>
        <v>11920</v>
      </c>
      <c r="E248" s="6">
        <f>E252+E256+E261+E265+E249</f>
        <v>1200.2</v>
      </c>
      <c r="F248" s="6">
        <f>F252+F256+F261+F265+F249</f>
        <v>13120.2</v>
      </c>
      <c r="G248" s="6">
        <f>G252+G256+G261+G265+G249</f>
        <v>2647.9</v>
      </c>
    </row>
    <row r="249" spans="1:7" ht="63">
      <c r="A249" s="23" t="s">
        <v>234</v>
      </c>
      <c r="B249" s="24" t="s">
        <v>260</v>
      </c>
      <c r="C249" s="24"/>
      <c r="D249" s="25">
        <f aca="true" t="shared" si="13" ref="D249:G250">D250</f>
        <v>1434.48</v>
      </c>
      <c r="E249" s="25">
        <f t="shared" si="13"/>
        <v>0</v>
      </c>
      <c r="F249" s="55">
        <f t="shared" si="13"/>
        <v>1434.5</v>
      </c>
      <c r="G249" s="55">
        <f t="shared" si="13"/>
        <v>274.1</v>
      </c>
    </row>
    <row r="250" spans="1:7" ht="15.75">
      <c r="A250" s="10" t="s">
        <v>15</v>
      </c>
      <c r="B250" s="11" t="s">
        <v>260</v>
      </c>
      <c r="C250" s="11"/>
      <c r="D250" s="4">
        <f t="shared" si="13"/>
        <v>1434.48</v>
      </c>
      <c r="E250" s="4">
        <f t="shared" si="13"/>
        <v>0</v>
      </c>
      <c r="F250" s="13">
        <f t="shared" si="13"/>
        <v>1434.5</v>
      </c>
      <c r="G250" s="13">
        <f t="shared" si="13"/>
        <v>274.1</v>
      </c>
    </row>
    <row r="251" spans="1:7" ht="94.5">
      <c r="A251" s="10" t="s">
        <v>39</v>
      </c>
      <c r="B251" s="11" t="s">
        <v>260</v>
      </c>
      <c r="C251" s="11" t="s">
        <v>40</v>
      </c>
      <c r="D251" s="4">
        <v>1434.48</v>
      </c>
      <c r="E251" s="4"/>
      <c r="F251" s="13">
        <v>1434.5</v>
      </c>
      <c r="G251" s="13">
        <v>274.1</v>
      </c>
    </row>
    <row r="252" spans="1:7" ht="78.75">
      <c r="A252" s="8" t="s">
        <v>267</v>
      </c>
      <c r="B252" s="18" t="s">
        <v>97</v>
      </c>
      <c r="C252" s="18"/>
      <c r="D252" s="17">
        <f>D253</f>
        <v>0</v>
      </c>
      <c r="E252" s="17">
        <f>E253</f>
        <v>835.2</v>
      </c>
      <c r="F252" s="55">
        <f>F253</f>
        <v>835.2</v>
      </c>
      <c r="G252" s="55">
        <f>G253</f>
        <v>146.2</v>
      </c>
    </row>
    <row r="253" spans="1:7" ht="57.75" customHeight="1">
      <c r="A253" s="48" t="s">
        <v>25</v>
      </c>
      <c r="B253" s="41" t="s">
        <v>97</v>
      </c>
      <c r="C253" s="41"/>
      <c r="D253" s="40">
        <f>D254+D255</f>
        <v>0</v>
      </c>
      <c r="E253" s="40">
        <f>E254+E255</f>
        <v>835.2</v>
      </c>
      <c r="F253" s="55">
        <f>F254+F255</f>
        <v>835.2</v>
      </c>
      <c r="G253" s="55">
        <f>G254+G255</f>
        <v>146.2</v>
      </c>
    </row>
    <row r="254" spans="1:7" ht="98.25" customHeight="1">
      <c r="A254" s="10" t="s">
        <v>39</v>
      </c>
      <c r="B254" s="11" t="s">
        <v>97</v>
      </c>
      <c r="C254" s="11" t="s">
        <v>40</v>
      </c>
      <c r="D254" s="4"/>
      <c r="E254" s="4">
        <v>812</v>
      </c>
      <c r="F254" s="13">
        <f>D254+E254</f>
        <v>812</v>
      </c>
      <c r="G254" s="13">
        <v>146.2</v>
      </c>
    </row>
    <row r="255" spans="1:7" ht="39" customHeight="1">
      <c r="A255" s="10" t="s">
        <v>41</v>
      </c>
      <c r="B255" s="11" t="s">
        <v>97</v>
      </c>
      <c r="C255" s="11" t="s">
        <v>42</v>
      </c>
      <c r="D255" s="4"/>
      <c r="E255" s="4">
        <v>23.2</v>
      </c>
      <c r="F255" s="13">
        <f>D255+E255</f>
        <v>23.2</v>
      </c>
      <c r="G255" s="13">
        <v>0</v>
      </c>
    </row>
    <row r="256" spans="1:7" ht="49.5" customHeight="1">
      <c r="A256" s="23" t="s">
        <v>124</v>
      </c>
      <c r="B256" s="24" t="s">
        <v>287</v>
      </c>
      <c r="C256" s="24"/>
      <c r="D256" s="25">
        <f>D257</f>
        <v>6930</v>
      </c>
      <c r="E256" s="25">
        <f>E257</f>
        <v>0</v>
      </c>
      <c r="F256" s="55">
        <f>F257</f>
        <v>6930</v>
      </c>
      <c r="G256" s="55">
        <f>G257</f>
        <v>1340.3</v>
      </c>
    </row>
    <row r="257" spans="1:7" ht="36" customHeight="1">
      <c r="A257" s="48" t="s">
        <v>2</v>
      </c>
      <c r="B257" s="41" t="s">
        <v>128</v>
      </c>
      <c r="C257" s="41"/>
      <c r="D257" s="40">
        <f>D258+D259+D260</f>
        <v>6930</v>
      </c>
      <c r="E257" s="40">
        <f>E258+E259+E260</f>
        <v>0</v>
      </c>
      <c r="F257" s="55">
        <f>F258+F259+F260</f>
        <v>6930</v>
      </c>
      <c r="G257" s="55">
        <f>G258+G259+G260</f>
        <v>1340.3</v>
      </c>
    </row>
    <row r="258" spans="1:7" ht="98.25" customHeight="1">
      <c r="A258" s="10" t="s">
        <v>39</v>
      </c>
      <c r="B258" s="11" t="s">
        <v>128</v>
      </c>
      <c r="C258" s="11" t="s">
        <v>40</v>
      </c>
      <c r="D258" s="4">
        <v>6295</v>
      </c>
      <c r="E258" s="4"/>
      <c r="F258" s="13">
        <v>6220.2</v>
      </c>
      <c r="G258" s="13">
        <v>1199.7</v>
      </c>
    </row>
    <row r="259" spans="1:7" ht="33.75" customHeight="1">
      <c r="A259" s="10" t="s">
        <v>41</v>
      </c>
      <c r="B259" s="11" t="s">
        <v>128</v>
      </c>
      <c r="C259" s="11" t="s">
        <v>42</v>
      </c>
      <c r="D259" s="4">
        <v>625</v>
      </c>
      <c r="E259" s="4"/>
      <c r="F259" s="13">
        <v>709.8</v>
      </c>
      <c r="G259" s="13">
        <v>140.6</v>
      </c>
    </row>
    <row r="260" spans="1:7" ht="23.25" customHeight="1">
      <c r="A260" s="10" t="s">
        <v>61</v>
      </c>
      <c r="B260" s="11" t="s">
        <v>128</v>
      </c>
      <c r="C260" s="11" t="s">
        <v>60</v>
      </c>
      <c r="D260" s="4">
        <v>10</v>
      </c>
      <c r="E260" s="4"/>
      <c r="F260" s="13">
        <v>0</v>
      </c>
      <c r="G260" s="13">
        <v>0</v>
      </c>
    </row>
    <row r="261" spans="1:7" ht="31.5">
      <c r="A261" s="23" t="s">
        <v>129</v>
      </c>
      <c r="B261" s="24" t="s">
        <v>286</v>
      </c>
      <c r="C261" s="24"/>
      <c r="D261" s="25">
        <f>D262</f>
        <v>1455.52</v>
      </c>
      <c r="E261" s="25">
        <f>E262</f>
        <v>0</v>
      </c>
      <c r="F261" s="55">
        <f>F262</f>
        <v>1455.5</v>
      </c>
      <c r="G261" s="55">
        <f>G262</f>
        <v>212.3</v>
      </c>
    </row>
    <row r="262" spans="1:7" ht="15.75">
      <c r="A262" s="48" t="s">
        <v>26</v>
      </c>
      <c r="B262" s="41" t="s">
        <v>130</v>
      </c>
      <c r="C262" s="41"/>
      <c r="D262" s="40">
        <f>D263+D264</f>
        <v>1455.52</v>
      </c>
      <c r="E262" s="40">
        <f>E263+E264</f>
        <v>0</v>
      </c>
      <c r="F262" s="55">
        <f>F263+F264</f>
        <v>1455.5</v>
      </c>
      <c r="G262" s="55">
        <f>G263+G264</f>
        <v>212.3</v>
      </c>
    </row>
    <row r="263" spans="1:7" ht="94.5">
      <c r="A263" s="10" t="s">
        <v>39</v>
      </c>
      <c r="B263" s="11" t="s">
        <v>130</v>
      </c>
      <c r="C263" s="11" t="s">
        <v>40</v>
      </c>
      <c r="D263" s="4">
        <v>1175.5</v>
      </c>
      <c r="E263" s="4"/>
      <c r="F263" s="13">
        <f aca="true" t="shared" si="14" ref="F263:F275">D263+E263</f>
        <v>1175.5</v>
      </c>
      <c r="G263" s="13">
        <v>212.3</v>
      </c>
    </row>
    <row r="264" spans="1:7" ht="31.5">
      <c r="A264" s="10" t="s">
        <v>41</v>
      </c>
      <c r="B264" s="11" t="s">
        <v>130</v>
      </c>
      <c r="C264" s="11" t="s">
        <v>42</v>
      </c>
      <c r="D264" s="4">
        <v>280.02</v>
      </c>
      <c r="E264" s="4"/>
      <c r="F264" s="13">
        <v>280</v>
      </c>
      <c r="G264" s="13">
        <v>0</v>
      </c>
    </row>
    <row r="265" spans="1:7" ht="47.25">
      <c r="A265" s="23" t="s">
        <v>205</v>
      </c>
      <c r="B265" s="24" t="s">
        <v>285</v>
      </c>
      <c r="C265" s="24"/>
      <c r="D265" s="25">
        <f>D266+D268</f>
        <v>2100</v>
      </c>
      <c r="E265" s="25">
        <f>E266+E268</f>
        <v>365</v>
      </c>
      <c r="F265" s="55">
        <f t="shared" si="14"/>
        <v>2465</v>
      </c>
      <c r="G265" s="55">
        <f>G266+G268</f>
        <v>675</v>
      </c>
    </row>
    <row r="266" spans="1:7" ht="37.5" customHeight="1">
      <c r="A266" s="48" t="s">
        <v>229</v>
      </c>
      <c r="B266" s="41" t="s">
        <v>230</v>
      </c>
      <c r="C266" s="41"/>
      <c r="D266" s="40">
        <f>D267</f>
        <v>0</v>
      </c>
      <c r="E266" s="40">
        <f>E267</f>
        <v>365</v>
      </c>
      <c r="F266" s="55">
        <f t="shared" si="14"/>
        <v>365</v>
      </c>
      <c r="G266" s="55">
        <f>G267</f>
        <v>150</v>
      </c>
    </row>
    <row r="267" spans="1:7" ht="47.25">
      <c r="A267" s="10" t="s">
        <v>34</v>
      </c>
      <c r="B267" s="11" t="s">
        <v>230</v>
      </c>
      <c r="C267" s="11" t="s">
        <v>33</v>
      </c>
      <c r="D267" s="4"/>
      <c r="E267" s="4">
        <v>365</v>
      </c>
      <c r="F267" s="13">
        <f t="shared" si="14"/>
        <v>365</v>
      </c>
      <c r="G267" s="13">
        <v>150</v>
      </c>
    </row>
    <row r="268" spans="1:7" ht="78.75">
      <c r="A268" s="48" t="s">
        <v>206</v>
      </c>
      <c r="B268" s="41" t="s">
        <v>207</v>
      </c>
      <c r="C268" s="41"/>
      <c r="D268" s="40">
        <f>D269</f>
        <v>2100</v>
      </c>
      <c r="E268" s="40">
        <f>E269</f>
        <v>0</v>
      </c>
      <c r="F268" s="55">
        <f t="shared" si="14"/>
        <v>2100</v>
      </c>
      <c r="G268" s="55">
        <f>G269</f>
        <v>525</v>
      </c>
    </row>
    <row r="269" spans="1:7" ht="47.25">
      <c r="A269" s="10" t="s">
        <v>34</v>
      </c>
      <c r="B269" s="11" t="s">
        <v>207</v>
      </c>
      <c r="C269" s="11" t="s">
        <v>33</v>
      </c>
      <c r="D269" s="4">
        <v>2100</v>
      </c>
      <c r="E269" s="4"/>
      <c r="F269" s="13">
        <f t="shared" si="14"/>
        <v>2100</v>
      </c>
      <c r="G269" s="13">
        <v>525</v>
      </c>
    </row>
    <row r="270" spans="1:7" ht="31.5">
      <c r="A270" s="5" t="s">
        <v>21</v>
      </c>
      <c r="B270" s="7" t="s">
        <v>123</v>
      </c>
      <c r="C270" s="7"/>
      <c r="D270" s="6">
        <f>D271+D276</f>
        <v>10457.5</v>
      </c>
      <c r="E270" s="6">
        <f>E271+E276</f>
        <v>0</v>
      </c>
      <c r="F270" s="6">
        <f>F271+F276+F279</f>
        <v>10457.5</v>
      </c>
      <c r="G270" s="6">
        <f>G271+G276+G279</f>
        <v>1875.4</v>
      </c>
    </row>
    <row r="271" spans="1:7" ht="47.25">
      <c r="A271" s="23" t="s">
        <v>124</v>
      </c>
      <c r="B271" s="24" t="s">
        <v>126</v>
      </c>
      <c r="C271" s="24"/>
      <c r="D271" s="25">
        <f>D272</f>
        <v>9640.7</v>
      </c>
      <c r="E271" s="25">
        <f>E272</f>
        <v>0</v>
      </c>
      <c r="F271" s="55">
        <f>F272</f>
        <v>9662.199999999999</v>
      </c>
      <c r="G271" s="55">
        <f>G272</f>
        <v>1813.7</v>
      </c>
    </row>
    <row r="272" spans="1:7" ht="31.5">
      <c r="A272" s="10" t="s">
        <v>2</v>
      </c>
      <c r="B272" s="11" t="s">
        <v>126</v>
      </c>
      <c r="C272" s="11"/>
      <c r="D272" s="4">
        <f>D273+D274+D275</f>
        <v>9640.7</v>
      </c>
      <c r="E272" s="4">
        <f>E273+E274+E275</f>
        <v>0</v>
      </c>
      <c r="F272" s="55">
        <f>F273+F274+F275</f>
        <v>9662.199999999999</v>
      </c>
      <c r="G272" s="55">
        <f>G273+G274</f>
        <v>1813.7</v>
      </c>
    </row>
    <row r="273" spans="1:7" ht="94.5">
      <c r="A273" s="10" t="s">
        <v>39</v>
      </c>
      <c r="B273" s="11" t="s">
        <v>126</v>
      </c>
      <c r="C273" s="11" t="s">
        <v>40</v>
      </c>
      <c r="D273" s="4">
        <v>9200.6</v>
      </c>
      <c r="E273" s="4"/>
      <c r="F273" s="13">
        <v>9159.4</v>
      </c>
      <c r="G273" s="13">
        <v>1684</v>
      </c>
    </row>
    <row r="274" spans="1:7" ht="31.5">
      <c r="A274" s="10" t="s">
        <v>41</v>
      </c>
      <c r="B274" s="11" t="s">
        <v>126</v>
      </c>
      <c r="C274" s="11" t="s">
        <v>42</v>
      </c>
      <c r="D274" s="4">
        <v>431.1</v>
      </c>
      <c r="E274" s="4"/>
      <c r="F274" s="13">
        <v>493.8</v>
      </c>
      <c r="G274" s="13">
        <v>129.7</v>
      </c>
    </row>
    <row r="275" spans="1:7" ht="15.75">
      <c r="A275" s="10" t="s">
        <v>61</v>
      </c>
      <c r="B275" s="11" t="s">
        <v>126</v>
      </c>
      <c r="C275" s="11" t="s">
        <v>60</v>
      </c>
      <c r="D275" s="4">
        <v>9</v>
      </c>
      <c r="E275" s="4"/>
      <c r="F275" s="13">
        <f t="shared" si="14"/>
        <v>9</v>
      </c>
      <c r="G275" s="13">
        <v>0</v>
      </c>
    </row>
    <row r="276" spans="1:7" ht="31.5">
      <c r="A276" s="23" t="s">
        <v>125</v>
      </c>
      <c r="B276" s="24" t="s">
        <v>290</v>
      </c>
      <c r="C276" s="24"/>
      <c r="D276" s="25">
        <f aca="true" t="shared" si="15" ref="D276:G277">D277</f>
        <v>816.8</v>
      </c>
      <c r="E276" s="25">
        <f t="shared" si="15"/>
        <v>0</v>
      </c>
      <c r="F276" s="55">
        <f t="shared" si="15"/>
        <v>781.2</v>
      </c>
      <c r="G276" s="55">
        <f t="shared" si="15"/>
        <v>47.7</v>
      </c>
    </row>
    <row r="277" spans="1:7" ht="47.25">
      <c r="A277" s="10" t="s">
        <v>22</v>
      </c>
      <c r="B277" s="11" t="s">
        <v>127</v>
      </c>
      <c r="C277" s="11"/>
      <c r="D277" s="4">
        <f t="shared" si="15"/>
        <v>816.8</v>
      </c>
      <c r="E277" s="4">
        <f t="shared" si="15"/>
        <v>0</v>
      </c>
      <c r="F277" s="13">
        <f t="shared" si="15"/>
        <v>781.2</v>
      </c>
      <c r="G277" s="13">
        <f t="shared" si="15"/>
        <v>47.7</v>
      </c>
    </row>
    <row r="278" spans="1:7" ht="31.5">
      <c r="A278" s="10" t="s">
        <v>41</v>
      </c>
      <c r="B278" s="11" t="s">
        <v>127</v>
      </c>
      <c r="C278" s="11" t="s">
        <v>42</v>
      </c>
      <c r="D278" s="4">
        <v>816.8</v>
      </c>
      <c r="E278" s="4"/>
      <c r="F278" s="13">
        <v>781.2</v>
      </c>
      <c r="G278" s="13">
        <v>47.7</v>
      </c>
    </row>
    <row r="279" spans="1:7" ht="15.75">
      <c r="A279" s="66" t="s">
        <v>288</v>
      </c>
      <c r="B279" s="64" t="s">
        <v>291</v>
      </c>
      <c r="C279" s="64"/>
      <c r="D279" s="65"/>
      <c r="E279" s="65"/>
      <c r="F279" s="67">
        <f>F280</f>
        <v>14.1</v>
      </c>
      <c r="G279" s="67">
        <f>G280</f>
        <v>14</v>
      </c>
    </row>
    <row r="280" spans="1:7" ht="31.5">
      <c r="A280" s="10" t="s">
        <v>289</v>
      </c>
      <c r="B280" s="11" t="s">
        <v>291</v>
      </c>
      <c r="C280" s="11" t="s">
        <v>292</v>
      </c>
      <c r="D280" s="4"/>
      <c r="E280" s="4"/>
      <c r="F280" s="13">
        <v>14.1</v>
      </c>
      <c r="G280" s="13">
        <v>14</v>
      </c>
    </row>
    <row r="281" spans="1:7" ht="31.5">
      <c r="A281" s="5" t="s">
        <v>131</v>
      </c>
      <c r="B281" s="7" t="s">
        <v>134</v>
      </c>
      <c r="C281" s="7"/>
      <c r="D281" s="6">
        <f>D282+D285</f>
        <v>4475.87</v>
      </c>
      <c r="E281" s="6">
        <f>E282+E285</f>
        <v>0</v>
      </c>
      <c r="F281" s="6">
        <f>F282+F285</f>
        <v>4475.8</v>
      </c>
      <c r="G281" s="6">
        <f>G282+G285</f>
        <v>651.8000000000001</v>
      </c>
    </row>
    <row r="282" spans="1:7" ht="63">
      <c r="A282" s="23" t="s">
        <v>132</v>
      </c>
      <c r="B282" s="24" t="s">
        <v>135</v>
      </c>
      <c r="C282" s="24"/>
      <c r="D282" s="25">
        <f aca="true" t="shared" si="16" ref="D282:G283">D283</f>
        <v>3475.87</v>
      </c>
      <c r="E282" s="25">
        <f t="shared" si="16"/>
        <v>0</v>
      </c>
      <c r="F282" s="55">
        <f t="shared" si="16"/>
        <v>3475.8</v>
      </c>
      <c r="G282" s="55">
        <f t="shared" si="16"/>
        <v>567.2</v>
      </c>
    </row>
    <row r="283" spans="1:7" ht="52.5" customHeight="1">
      <c r="A283" s="10" t="s">
        <v>133</v>
      </c>
      <c r="B283" s="11" t="s">
        <v>135</v>
      </c>
      <c r="C283" s="11"/>
      <c r="D283" s="4">
        <f t="shared" si="16"/>
        <v>3475.87</v>
      </c>
      <c r="E283" s="4">
        <f t="shared" si="16"/>
        <v>0</v>
      </c>
      <c r="F283" s="13">
        <f t="shared" si="16"/>
        <v>3475.8</v>
      </c>
      <c r="G283" s="13">
        <f t="shared" si="16"/>
        <v>567.2</v>
      </c>
    </row>
    <row r="284" spans="1:7" ht="94.5">
      <c r="A284" s="10" t="s">
        <v>39</v>
      </c>
      <c r="B284" s="11" t="s">
        <v>135</v>
      </c>
      <c r="C284" s="11" t="s">
        <v>40</v>
      </c>
      <c r="D284" s="4">
        <v>3475.87</v>
      </c>
      <c r="E284" s="4"/>
      <c r="F284" s="13">
        <v>3475.8</v>
      </c>
      <c r="G284" s="13">
        <v>567.2</v>
      </c>
    </row>
    <row r="285" spans="1:7" ht="60" customHeight="1">
      <c r="A285" s="23" t="s">
        <v>262</v>
      </c>
      <c r="B285" s="24" t="s">
        <v>137</v>
      </c>
      <c r="C285" s="24"/>
      <c r="D285" s="25">
        <f aca="true" t="shared" si="17" ref="D285:G286">D286</f>
        <v>1000</v>
      </c>
      <c r="E285" s="25">
        <f t="shared" si="17"/>
        <v>0</v>
      </c>
      <c r="F285" s="55">
        <f t="shared" si="17"/>
        <v>1000</v>
      </c>
      <c r="G285" s="55">
        <f t="shared" si="17"/>
        <v>84.6</v>
      </c>
    </row>
    <row r="286" spans="1:7" ht="84" customHeight="1">
      <c r="A286" s="10" t="s">
        <v>136</v>
      </c>
      <c r="B286" s="11" t="s">
        <v>137</v>
      </c>
      <c r="C286" s="11"/>
      <c r="D286" s="4">
        <f t="shared" si="17"/>
        <v>1000</v>
      </c>
      <c r="E286" s="4">
        <f t="shared" si="17"/>
        <v>0</v>
      </c>
      <c r="F286" s="13">
        <f t="shared" si="17"/>
        <v>1000</v>
      </c>
      <c r="G286" s="13">
        <f t="shared" si="17"/>
        <v>84.6</v>
      </c>
    </row>
    <row r="287" spans="1:7" ht="31.5">
      <c r="A287" s="10" t="s">
        <v>41</v>
      </c>
      <c r="B287" s="11" t="s">
        <v>137</v>
      </c>
      <c r="C287" s="11" t="s">
        <v>42</v>
      </c>
      <c r="D287" s="4">
        <v>1000</v>
      </c>
      <c r="E287" s="4"/>
      <c r="F287" s="13">
        <f>D287+E287</f>
        <v>1000</v>
      </c>
      <c r="G287" s="13">
        <v>84.6</v>
      </c>
    </row>
    <row r="288" spans="1:7" ht="31.5">
      <c r="A288" s="5" t="s">
        <v>192</v>
      </c>
      <c r="B288" s="7" t="s">
        <v>194</v>
      </c>
      <c r="C288" s="7"/>
      <c r="D288" s="6">
        <f>D289+D292+D295+D300+D303+D298</f>
        <v>11250</v>
      </c>
      <c r="E288" s="6">
        <f>E289+E292+E295+E300+E303+E298</f>
        <v>0</v>
      </c>
      <c r="F288" s="6">
        <f>D288+E288</f>
        <v>11250</v>
      </c>
      <c r="G288" s="6">
        <f>G289+G292+G295+G298+G300+G303</f>
        <v>402.5</v>
      </c>
    </row>
    <row r="289" spans="1:7" ht="55.5" customHeight="1">
      <c r="A289" s="23" t="s">
        <v>193</v>
      </c>
      <c r="B289" s="24" t="s">
        <v>195</v>
      </c>
      <c r="C289" s="24"/>
      <c r="D289" s="25">
        <f>D290</f>
        <v>1500</v>
      </c>
      <c r="E289" s="25">
        <f>E290</f>
        <v>0</v>
      </c>
      <c r="F289" s="55">
        <f>D289+E289</f>
        <v>1500</v>
      </c>
      <c r="G289" s="55">
        <f>G290</f>
        <v>0</v>
      </c>
    </row>
    <row r="290" spans="1:7" ht="47.25">
      <c r="A290" s="48" t="s">
        <v>240</v>
      </c>
      <c r="B290" s="41" t="s">
        <v>195</v>
      </c>
      <c r="C290" s="41"/>
      <c r="D290" s="40">
        <f>D291</f>
        <v>1500</v>
      </c>
      <c r="E290" s="40">
        <f>E291</f>
        <v>0</v>
      </c>
      <c r="F290" s="55">
        <f>D290+E290</f>
        <v>1500</v>
      </c>
      <c r="G290" s="55">
        <f>G291</f>
        <v>0</v>
      </c>
    </row>
    <row r="291" spans="1:7" ht="31.5">
      <c r="A291" s="10" t="s">
        <v>41</v>
      </c>
      <c r="B291" s="11" t="s">
        <v>195</v>
      </c>
      <c r="C291" s="11" t="s">
        <v>42</v>
      </c>
      <c r="D291" s="4">
        <f>1500</f>
        <v>1500</v>
      </c>
      <c r="E291" s="4"/>
      <c r="F291" s="55">
        <f>D291+E291</f>
        <v>1500</v>
      </c>
      <c r="G291" s="13">
        <v>0</v>
      </c>
    </row>
    <row r="292" spans="1:7" ht="77.25" customHeight="1">
      <c r="A292" s="23" t="s">
        <v>198</v>
      </c>
      <c r="B292" s="24" t="s">
        <v>200</v>
      </c>
      <c r="C292" s="24"/>
      <c r="D292" s="25">
        <f aca="true" t="shared" si="18" ref="D292:G293">D293</f>
        <v>7000</v>
      </c>
      <c r="E292" s="25">
        <f t="shared" si="18"/>
        <v>0</v>
      </c>
      <c r="F292" s="55">
        <f t="shared" si="18"/>
        <v>7000</v>
      </c>
      <c r="G292" s="55">
        <f t="shared" si="18"/>
        <v>315</v>
      </c>
    </row>
    <row r="293" spans="1:7" ht="60.75" customHeight="1">
      <c r="A293" s="48" t="s">
        <v>199</v>
      </c>
      <c r="B293" s="41" t="s">
        <v>200</v>
      </c>
      <c r="C293" s="41"/>
      <c r="D293" s="40">
        <f t="shared" si="18"/>
        <v>7000</v>
      </c>
      <c r="E293" s="40">
        <f t="shared" si="18"/>
        <v>0</v>
      </c>
      <c r="F293" s="55">
        <f t="shared" si="18"/>
        <v>7000</v>
      </c>
      <c r="G293" s="55">
        <f t="shared" si="18"/>
        <v>315</v>
      </c>
    </row>
    <row r="294" spans="1:7" ht="31.5">
      <c r="A294" s="10" t="s">
        <v>41</v>
      </c>
      <c r="B294" s="11" t="s">
        <v>200</v>
      </c>
      <c r="C294" s="11" t="s">
        <v>42</v>
      </c>
      <c r="D294" s="4">
        <v>7000</v>
      </c>
      <c r="E294" s="4"/>
      <c r="F294" s="13">
        <f>D294+E294</f>
        <v>7000</v>
      </c>
      <c r="G294" s="13">
        <v>315</v>
      </c>
    </row>
    <row r="295" spans="1:7" ht="47.25">
      <c r="A295" s="23" t="s">
        <v>201</v>
      </c>
      <c r="B295" s="24" t="s">
        <v>203</v>
      </c>
      <c r="C295" s="24"/>
      <c r="D295" s="25">
        <f aca="true" t="shared" si="19" ref="D295:G296">D296</f>
        <v>800</v>
      </c>
      <c r="E295" s="25">
        <f t="shared" si="19"/>
        <v>0</v>
      </c>
      <c r="F295" s="55">
        <f t="shared" si="19"/>
        <v>800</v>
      </c>
      <c r="G295" s="55">
        <f t="shared" si="19"/>
        <v>0</v>
      </c>
    </row>
    <row r="296" spans="1:7" ht="31.5">
      <c r="A296" s="48" t="s">
        <v>202</v>
      </c>
      <c r="B296" s="41" t="s">
        <v>203</v>
      </c>
      <c r="C296" s="41"/>
      <c r="D296" s="40">
        <f t="shared" si="19"/>
        <v>800</v>
      </c>
      <c r="E296" s="40">
        <f t="shared" si="19"/>
        <v>0</v>
      </c>
      <c r="F296" s="55">
        <f t="shared" si="19"/>
        <v>800</v>
      </c>
      <c r="G296" s="55">
        <f t="shared" si="19"/>
        <v>0</v>
      </c>
    </row>
    <row r="297" spans="1:7" ht="31.5">
      <c r="A297" s="10" t="s">
        <v>41</v>
      </c>
      <c r="B297" s="11" t="s">
        <v>203</v>
      </c>
      <c r="C297" s="11" t="s">
        <v>42</v>
      </c>
      <c r="D297" s="4">
        <f>600+200</f>
        <v>800</v>
      </c>
      <c r="E297" s="4"/>
      <c r="F297" s="13">
        <f>D297+E297</f>
        <v>800</v>
      </c>
      <c r="G297" s="13">
        <v>0</v>
      </c>
    </row>
    <row r="298" spans="1:7" ht="31.5">
      <c r="A298" s="48" t="s">
        <v>241</v>
      </c>
      <c r="B298" s="41" t="s">
        <v>242</v>
      </c>
      <c r="C298" s="41"/>
      <c r="D298" s="40">
        <f>D299</f>
        <v>400</v>
      </c>
      <c r="E298" s="40">
        <f>E299</f>
        <v>0</v>
      </c>
      <c r="F298" s="55">
        <f>D298+E298</f>
        <v>400</v>
      </c>
      <c r="G298" s="55">
        <f>G299</f>
        <v>0</v>
      </c>
    </row>
    <row r="299" spans="1:7" ht="31.5">
      <c r="A299" s="10" t="s">
        <v>41</v>
      </c>
      <c r="B299" s="11" t="s">
        <v>242</v>
      </c>
      <c r="C299" s="11" t="s">
        <v>42</v>
      </c>
      <c r="D299" s="4">
        <v>400</v>
      </c>
      <c r="E299" s="4"/>
      <c r="F299" s="13">
        <f>D299+E299</f>
        <v>400</v>
      </c>
      <c r="G299" s="13">
        <v>0</v>
      </c>
    </row>
    <row r="300" spans="1:7" ht="45" customHeight="1">
      <c r="A300" s="23" t="s">
        <v>214</v>
      </c>
      <c r="B300" s="24" t="s">
        <v>213</v>
      </c>
      <c r="C300" s="24"/>
      <c r="D300" s="25">
        <f aca="true" t="shared" si="20" ref="D300:G301">D301</f>
        <v>1050</v>
      </c>
      <c r="E300" s="25">
        <f t="shared" si="20"/>
        <v>0</v>
      </c>
      <c r="F300" s="55">
        <f t="shared" si="20"/>
        <v>1050</v>
      </c>
      <c r="G300" s="55">
        <f t="shared" si="20"/>
        <v>87.5</v>
      </c>
    </row>
    <row r="301" spans="1:7" ht="15.75">
      <c r="A301" s="48" t="s">
        <v>212</v>
      </c>
      <c r="B301" s="41" t="s">
        <v>213</v>
      </c>
      <c r="C301" s="41"/>
      <c r="D301" s="40">
        <f t="shared" si="20"/>
        <v>1050</v>
      </c>
      <c r="E301" s="40">
        <f t="shared" si="20"/>
        <v>0</v>
      </c>
      <c r="F301" s="55">
        <f t="shared" si="20"/>
        <v>1050</v>
      </c>
      <c r="G301" s="55">
        <f t="shared" si="20"/>
        <v>87.5</v>
      </c>
    </row>
    <row r="302" spans="1:7" ht="31.5">
      <c r="A302" s="10" t="s">
        <v>41</v>
      </c>
      <c r="B302" s="11" t="s">
        <v>213</v>
      </c>
      <c r="C302" s="11" t="s">
        <v>42</v>
      </c>
      <c r="D302" s="4">
        <v>1050</v>
      </c>
      <c r="E302" s="4"/>
      <c r="F302" s="13">
        <f>D302+E302</f>
        <v>1050</v>
      </c>
      <c r="G302" s="13">
        <v>87.5</v>
      </c>
    </row>
    <row r="303" spans="1:7" ht="63">
      <c r="A303" s="23" t="s">
        <v>215</v>
      </c>
      <c r="B303" s="24" t="s">
        <v>217</v>
      </c>
      <c r="C303" s="24"/>
      <c r="D303" s="25">
        <f aca="true" t="shared" si="21" ref="D303:G304">D304</f>
        <v>500</v>
      </c>
      <c r="E303" s="25">
        <f t="shared" si="21"/>
        <v>0</v>
      </c>
      <c r="F303" s="55">
        <f t="shared" si="21"/>
        <v>500</v>
      </c>
      <c r="G303" s="55">
        <f t="shared" si="21"/>
        <v>0</v>
      </c>
    </row>
    <row r="304" spans="1:7" ht="31.5">
      <c r="A304" s="48" t="s">
        <v>216</v>
      </c>
      <c r="B304" s="41" t="s">
        <v>217</v>
      </c>
      <c r="C304" s="41"/>
      <c r="D304" s="40">
        <f t="shared" si="21"/>
        <v>500</v>
      </c>
      <c r="E304" s="40">
        <f t="shared" si="21"/>
        <v>0</v>
      </c>
      <c r="F304" s="55">
        <f t="shared" si="21"/>
        <v>500</v>
      </c>
      <c r="G304" s="55">
        <f t="shared" si="21"/>
        <v>0</v>
      </c>
    </row>
    <row r="305" spans="1:7" ht="15.75">
      <c r="A305" s="10" t="s">
        <v>61</v>
      </c>
      <c r="B305" s="11" t="s">
        <v>217</v>
      </c>
      <c r="C305" s="11" t="s">
        <v>60</v>
      </c>
      <c r="D305" s="4">
        <v>500</v>
      </c>
      <c r="E305" s="4"/>
      <c r="F305" s="13">
        <f aca="true" t="shared" si="22" ref="F305:F313">D305+E305</f>
        <v>500</v>
      </c>
      <c r="G305" s="13">
        <v>0</v>
      </c>
    </row>
    <row r="306" spans="1:7" ht="15.75">
      <c r="A306" s="6" t="s">
        <v>27</v>
      </c>
      <c r="B306" s="7" t="s">
        <v>204</v>
      </c>
      <c r="C306" s="7"/>
      <c r="D306" s="6">
        <f>D307+D309+D314</f>
        <v>58346.61</v>
      </c>
      <c r="E306" s="6">
        <f>E307+E309+E314</f>
        <v>0</v>
      </c>
      <c r="F306" s="6">
        <f>F307+F309+F314</f>
        <v>56802.9</v>
      </c>
      <c r="G306" s="6">
        <f>G307+G310+G312+G314</f>
        <v>856</v>
      </c>
    </row>
    <row r="307" spans="1:7" ht="55.5" customHeight="1">
      <c r="A307" s="48" t="s">
        <v>28</v>
      </c>
      <c r="B307" s="41" t="s">
        <v>204</v>
      </c>
      <c r="C307" s="41"/>
      <c r="D307" s="40">
        <f>D308</f>
        <v>2000</v>
      </c>
      <c r="E307" s="40">
        <f>E308</f>
        <v>0</v>
      </c>
      <c r="F307" s="55">
        <f t="shared" si="22"/>
        <v>2000</v>
      </c>
      <c r="G307" s="55">
        <f>G308</f>
        <v>856</v>
      </c>
    </row>
    <row r="308" spans="1:7" ht="15.75">
      <c r="A308" s="10" t="s">
        <v>61</v>
      </c>
      <c r="B308" s="11" t="s">
        <v>204</v>
      </c>
      <c r="C308" s="11" t="s">
        <v>60</v>
      </c>
      <c r="D308" s="4">
        <v>2000</v>
      </c>
      <c r="E308" s="4"/>
      <c r="F308" s="13">
        <f t="shared" si="22"/>
        <v>2000</v>
      </c>
      <c r="G308" s="13">
        <v>856</v>
      </c>
    </row>
    <row r="309" spans="1:7" ht="15.75">
      <c r="A309" s="50" t="s">
        <v>209</v>
      </c>
      <c r="B309" s="41" t="s">
        <v>208</v>
      </c>
      <c r="C309" s="41"/>
      <c r="D309" s="40">
        <f>D310+D312</f>
        <v>6000</v>
      </c>
      <c r="E309" s="40">
        <f>E310+E312</f>
        <v>0</v>
      </c>
      <c r="F309" s="55">
        <f>F310+F312</f>
        <v>5670</v>
      </c>
      <c r="G309" s="55">
        <f>G310+G312</f>
        <v>0</v>
      </c>
    </row>
    <row r="310" spans="1:7" ht="31.5">
      <c r="A310" s="50" t="s">
        <v>23</v>
      </c>
      <c r="B310" s="41" t="s">
        <v>210</v>
      </c>
      <c r="C310" s="41"/>
      <c r="D310" s="40">
        <f>D311</f>
        <v>5000</v>
      </c>
      <c r="E310" s="40">
        <f>E311</f>
        <v>0</v>
      </c>
      <c r="F310" s="55">
        <f>F311</f>
        <v>4670</v>
      </c>
      <c r="G310" s="55">
        <f>G311</f>
        <v>0</v>
      </c>
    </row>
    <row r="311" spans="1:7" ht="15.75">
      <c r="A311" s="12" t="s">
        <v>61</v>
      </c>
      <c r="B311" s="11" t="s">
        <v>210</v>
      </c>
      <c r="C311" s="11" t="s">
        <v>60</v>
      </c>
      <c r="D311" s="4">
        <v>5000</v>
      </c>
      <c r="E311" s="4"/>
      <c r="F311" s="13">
        <v>4670</v>
      </c>
      <c r="G311" s="13"/>
    </row>
    <row r="312" spans="1:7" ht="78.75">
      <c r="A312" s="48" t="s">
        <v>24</v>
      </c>
      <c r="B312" s="41" t="s">
        <v>211</v>
      </c>
      <c r="C312" s="41"/>
      <c r="D312" s="40">
        <f>D313</f>
        <v>1000</v>
      </c>
      <c r="E312" s="40">
        <f>E313</f>
        <v>0</v>
      </c>
      <c r="F312" s="55">
        <f t="shared" si="22"/>
        <v>1000</v>
      </c>
      <c r="G312" s="55">
        <f>G313</f>
        <v>0</v>
      </c>
    </row>
    <row r="313" spans="1:7" ht="15.75">
      <c r="A313" s="10" t="s">
        <v>61</v>
      </c>
      <c r="B313" s="11" t="s">
        <v>211</v>
      </c>
      <c r="C313" s="11" t="s">
        <v>60</v>
      </c>
      <c r="D313" s="4">
        <v>1000</v>
      </c>
      <c r="E313" s="4"/>
      <c r="F313" s="13">
        <f t="shared" si="22"/>
        <v>1000</v>
      </c>
      <c r="G313" s="13">
        <v>0</v>
      </c>
    </row>
    <row r="314" spans="1:7" ht="47.25">
      <c r="A314" s="48" t="s">
        <v>231</v>
      </c>
      <c r="B314" s="41" t="s">
        <v>219</v>
      </c>
      <c r="C314" s="41"/>
      <c r="D314" s="40">
        <f>D315</f>
        <v>50346.61</v>
      </c>
      <c r="E314" s="40">
        <f>E315</f>
        <v>0</v>
      </c>
      <c r="F314" s="55">
        <f>F315</f>
        <v>49132.9</v>
      </c>
      <c r="G314" s="55">
        <f>G315</f>
        <v>0</v>
      </c>
    </row>
    <row r="315" spans="1:7" ht="31.5">
      <c r="A315" s="10" t="s">
        <v>218</v>
      </c>
      <c r="B315" s="11" t="s">
        <v>219</v>
      </c>
      <c r="C315" s="11" t="s">
        <v>220</v>
      </c>
      <c r="D315" s="4">
        <v>50346.61</v>
      </c>
      <c r="E315" s="4"/>
      <c r="F315" s="13">
        <v>49132.9</v>
      </c>
      <c r="G315" s="13"/>
    </row>
    <row r="316" spans="1:7" ht="15.75">
      <c r="A316" s="19" t="s">
        <v>9</v>
      </c>
      <c r="B316" s="20"/>
      <c r="C316" s="20"/>
      <c r="D316" s="21" t="e">
        <f>D306+D183+D148+D130+D69+D37+D13+D248+D270+D281+D288</f>
        <v>#REF!</v>
      </c>
      <c r="E316" s="21" t="e">
        <f>E306+E183+E148+E130+E69+E37+E13+E248+E270+E281+E288</f>
        <v>#REF!</v>
      </c>
      <c r="F316" s="63">
        <f>F306+F288+F281+F270+F248+F183+F148+F130+F69+F37+F13</f>
        <v>987448.8999999999</v>
      </c>
      <c r="G316" s="69">
        <f>G306+G288+G281+G270+G248+G183+G148+G130+G69+G37+G13</f>
        <v>147629.40000000002</v>
      </c>
    </row>
  </sheetData>
  <sheetProtection/>
  <autoFilter ref="A13:D316"/>
  <mergeCells count="12">
    <mergeCell ref="B7:F7"/>
    <mergeCell ref="A3:F3"/>
    <mergeCell ref="A4:F4"/>
    <mergeCell ref="A5:G5"/>
    <mergeCell ref="B6:G6"/>
    <mergeCell ref="A9:G9"/>
    <mergeCell ref="A11:A12"/>
    <mergeCell ref="B11:B12"/>
    <mergeCell ref="C11:C12"/>
    <mergeCell ref="C10:G10"/>
    <mergeCell ref="F11:F12"/>
    <mergeCell ref="G11:G12"/>
  </mergeCells>
  <printOptions/>
  <pageMargins left="0.17" right="0.16" top="0.42" bottom="0.25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2017-05-11T10:55:45Z</cp:lastPrinted>
  <dcterms:created xsi:type="dcterms:W3CDTF">1996-10-08T23:32:33Z</dcterms:created>
  <dcterms:modified xsi:type="dcterms:W3CDTF">2017-05-11T10:55:50Z</dcterms:modified>
  <cp:category/>
  <cp:version/>
  <cp:contentType/>
  <cp:contentStatus/>
</cp:coreProperties>
</file>